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ymya\Desktop\"/>
    </mc:Choice>
  </mc:AlternateContent>
  <xr:revisionPtr revIDLastSave="0" documentId="13_ncr:1_{089645D3-553B-4D61-802A-5883077880C6}" xr6:coauthVersionLast="47" xr6:coauthVersionMax="47" xr10:uidLastSave="{00000000-0000-0000-0000-000000000000}"/>
  <bookViews>
    <workbookView xWindow="12710" yWindow="0" windowWidth="12980" windowHeight="13770" xr2:uid="{00000000-000D-0000-FFFF-FFFF00000000}"/>
  </bookViews>
  <sheets>
    <sheet name="Sheet1" sheetId="11" r:id="rId1"/>
  </sheets>
  <calcPr calcId="191029"/>
</workbook>
</file>

<file path=xl/calcChain.xml><?xml version="1.0" encoding="utf-8"?>
<calcChain xmlns="http://schemas.openxmlformats.org/spreadsheetml/2006/main">
  <c r="H14" i="11" l="1"/>
  <c r="M124" i="11" l="1"/>
  <c r="H124" i="11"/>
  <c r="P124" i="11" s="1"/>
  <c r="M123" i="11"/>
  <c r="H123" i="11"/>
  <c r="M122" i="11"/>
  <c r="H122" i="11"/>
  <c r="P122" i="11" s="1"/>
  <c r="M120" i="11"/>
  <c r="H120" i="11"/>
  <c r="P120" i="11" s="1"/>
  <c r="M119" i="11"/>
  <c r="H119" i="11"/>
  <c r="M114" i="11"/>
  <c r="H114" i="11"/>
  <c r="M113" i="11"/>
  <c r="H113" i="11"/>
  <c r="P113" i="11" s="1"/>
  <c r="M112" i="11"/>
  <c r="H112" i="11"/>
  <c r="P112" i="11" s="1"/>
  <c r="M110" i="11"/>
  <c r="H110" i="11"/>
  <c r="P110" i="11" s="1"/>
  <c r="M109" i="11"/>
  <c r="H109" i="11"/>
  <c r="P109" i="11" s="1"/>
  <c r="M105" i="11"/>
  <c r="H105" i="11"/>
  <c r="M104" i="11"/>
  <c r="H104" i="11"/>
  <c r="M103" i="11"/>
  <c r="H103" i="11"/>
  <c r="P103" i="11" s="1"/>
  <c r="M100" i="11"/>
  <c r="H100" i="11"/>
  <c r="M96" i="11"/>
  <c r="H96" i="11"/>
  <c r="P96" i="11" s="1"/>
  <c r="M93" i="11"/>
  <c r="H93" i="11"/>
  <c r="M92" i="11"/>
  <c r="H92" i="11"/>
  <c r="M89" i="11"/>
  <c r="H89" i="11"/>
  <c r="M87" i="11"/>
  <c r="H87" i="11"/>
  <c r="P87" i="11" s="1"/>
  <c r="M77" i="11"/>
  <c r="H77" i="11"/>
  <c r="P77" i="11" s="1"/>
  <c r="M71" i="11"/>
  <c r="H71" i="11"/>
  <c r="P71" i="11" s="1"/>
  <c r="M69" i="11"/>
  <c r="H69" i="11"/>
  <c r="M68" i="11"/>
  <c r="H68" i="11"/>
  <c r="M65" i="11"/>
  <c r="H65" i="11"/>
  <c r="I64" i="11"/>
  <c r="M64" i="11" s="1"/>
  <c r="H64" i="11"/>
  <c r="M63" i="11"/>
  <c r="H63" i="11"/>
  <c r="P63" i="11" s="1"/>
  <c r="M59" i="11"/>
  <c r="H59" i="11"/>
  <c r="P59" i="11" s="1"/>
  <c r="M56" i="11"/>
  <c r="H56" i="11"/>
  <c r="M52" i="11"/>
  <c r="H52" i="11"/>
  <c r="I49" i="11"/>
  <c r="M49" i="11" s="1"/>
  <c r="H49" i="11"/>
  <c r="K42" i="11"/>
  <c r="I42" i="11"/>
  <c r="M42" i="11" s="1"/>
  <c r="H42" i="11"/>
  <c r="K41" i="11"/>
  <c r="M41" i="11" s="1"/>
  <c r="H41" i="11"/>
  <c r="I40" i="11"/>
  <c r="M40" i="11" s="1"/>
  <c r="H40" i="11"/>
  <c r="I38" i="11"/>
  <c r="M38" i="11" s="1"/>
  <c r="H38" i="11"/>
  <c r="I34" i="11"/>
  <c r="M34" i="11" s="1"/>
  <c r="H34" i="11"/>
  <c r="M33" i="11"/>
  <c r="I33" i="11"/>
  <c r="H33" i="11"/>
  <c r="I32" i="11"/>
  <c r="M32" i="11" s="1"/>
  <c r="H32" i="11"/>
  <c r="K28" i="11"/>
  <c r="M28" i="11" s="1"/>
  <c r="H28" i="11"/>
  <c r="H23" i="11"/>
  <c r="M17" i="11"/>
  <c r="I17" i="11"/>
  <c r="H17" i="11"/>
  <c r="I14" i="11"/>
  <c r="M14" i="11" s="1"/>
  <c r="I9" i="11"/>
  <c r="M9" i="11" s="1"/>
  <c r="H9" i="11"/>
  <c r="I7" i="11"/>
  <c r="M7" i="11" s="1"/>
  <c r="H7" i="11"/>
  <c r="P123" i="11" l="1"/>
  <c r="P34" i="11"/>
  <c r="P56" i="11"/>
  <c r="P93" i="11"/>
  <c r="P38" i="11"/>
  <c r="P14" i="11"/>
  <c r="P40" i="11"/>
  <c r="P49" i="11"/>
  <c r="P65" i="11"/>
  <c r="P92" i="11"/>
  <c r="P28" i="11"/>
  <c r="P17" i="11"/>
  <c r="P33" i="11"/>
  <c r="P52" i="11"/>
  <c r="P89" i="11"/>
  <c r="P64" i="11"/>
  <c r="P32" i="11"/>
  <c r="P68" i="11"/>
  <c r="P104" i="11"/>
  <c r="P9" i="11"/>
  <c r="P119" i="11"/>
  <c r="P100" i="11"/>
  <c r="P41" i="11"/>
  <c r="P42" i="11"/>
  <c r="P69" i="11"/>
  <c r="P114" i="11"/>
  <c r="P7" i="11"/>
  <c r="P105" i="11"/>
</calcChain>
</file>

<file path=xl/sharedStrings.xml><?xml version="1.0" encoding="utf-8"?>
<sst xmlns="http://schemas.openxmlformats.org/spreadsheetml/2006/main" count="866" uniqueCount="617">
  <si>
    <t>机械电子工程学院2024-2025学年823031班级综合素质测评汇总表</t>
  </si>
  <si>
    <t>序号</t>
  </si>
  <si>
    <t>姓名</t>
  </si>
  <si>
    <t>学号</t>
  </si>
  <si>
    <t>专业</t>
  </si>
  <si>
    <r>
      <rPr>
        <b/>
        <sz val="14"/>
        <rFont val="宋体"/>
        <family val="3"/>
        <charset val="134"/>
      </rPr>
      <t>德育分（</t>
    </r>
    <r>
      <rPr>
        <b/>
        <sz val="14"/>
        <rFont val="Times New Roman"/>
        <family val="1"/>
      </rPr>
      <t>D</t>
    </r>
    <r>
      <rPr>
        <b/>
        <sz val="14"/>
        <rFont val="宋体"/>
        <family val="3"/>
        <charset val="134"/>
      </rPr>
      <t>，满分</t>
    </r>
    <r>
      <rPr>
        <b/>
        <sz val="14"/>
        <rFont val="Times New Roman"/>
        <family val="1"/>
      </rPr>
      <t>100</t>
    </r>
    <r>
      <rPr>
        <b/>
        <sz val="14"/>
        <rFont val="宋体"/>
        <family val="3"/>
        <charset val="134"/>
      </rPr>
      <t>）
D=D1+D2</t>
    </r>
  </si>
  <si>
    <r>
      <rPr>
        <b/>
        <sz val="14"/>
        <rFont val="宋体"/>
        <family val="3"/>
        <charset val="134"/>
      </rPr>
      <t>社会实践与学生事务服务分（</t>
    </r>
    <r>
      <rPr>
        <b/>
        <sz val="14"/>
        <rFont val="Times New Roman"/>
        <family val="1"/>
      </rPr>
      <t>J</t>
    </r>
    <r>
      <rPr>
        <b/>
        <sz val="14"/>
        <rFont val="宋体"/>
        <family val="3"/>
        <charset val="134"/>
      </rPr>
      <t>）</t>
    </r>
  </si>
  <si>
    <r>
      <rPr>
        <b/>
        <sz val="14"/>
        <rFont val="宋体"/>
        <family val="3"/>
        <charset val="134"/>
      </rPr>
      <t>总分（S）</t>
    </r>
    <r>
      <rPr>
        <b/>
        <sz val="14"/>
        <rFont val="Times New Roman"/>
        <family val="1"/>
      </rPr>
      <t>S=0.05*D+0.9*Z+0.05*J</t>
    </r>
  </si>
  <si>
    <t>专业名次/专业人数</t>
  </si>
  <si>
    <t>班级
排名/班级人数</t>
  </si>
  <si>
    <t>年级
排名</t>
  </si>
  <si>
    <t>学生本人签字</t>
  </si>
  <si>
    <t>基础分D1</t>
  </si>
  <si>
    <t>记实分D2</t>
  </si>
  <si>
    <r>
      <rPr>
        <b/>
        <sz val="11"/>
        <rFont val="宋体"/>
        <family val="3"/>
        <charset val="134"/>
      </rPr>
      <t>记实分加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减分原因</t>
    </r>
  </si>
  <si>
    <t>D=</t>
  </si>
  <si>
    <t>Z2</t>
  </si>
  <si>
    <r>
      <rPr>
        <b/>
        <sz val="11"/>
        <rFont val="宋体"/>
        <family val="3"/>
        <charset val="134"/>
      </rPr>
      <t>加分原因</t>
    </r>
  </si>
  <si>
    <t>Z3</t>
  </si>
  <si>
    <t>Z</t>
  </si>
  <si>
    <t>J</t>
  </si>
  <si>
    <t>周宇</t>
  </si>
  <si>
    <t>控制科学与工程</t>
  </si>
  <si>
    <t>学术活动-4分</t>
  </si>
  <si>
    <t>Lightweight SCD-YOLOv5s: The Detection of Small Defects 
on Passion Fruit with Improved YOLOv5s
（Agriculture-Basel(MDPI)/SCI2区/一作/3.6）75分</t>
  </si>
  <si>
    <t>数学建模竞赛（国家级/三等奖）10分</t>
  </si>
  <si>
    <t>数模6分</t>
  </si>
  <si>
    <t>1/12</t>
  </si>
  <si>
    <t>1/38</t>
  </si>
  <si>
    <t>朱媛媛</t>
  </si>
  <si>
    <t>学术活动10分，志愿服务+1</t>
  </si>
  <si>
    <t>Optimal control of multi-bus DC microgrids
 based on distributed dual-projection-layer recurrent 
neural network considering bus voltage
 regulation（SCI/二区/一作/6.5）75分</t>
  </si>
  <si>
    <t xml:space="preserve">暑期社会实践7.333分，
</t>
  </si>
  <si>
    <t>2/12</t>
  </si>
  <si>
    <t>2/38</t>
  </si>
  <si>
    <t>袁飞</t>
  </si>
  <si>
    <t>机械工程</t>
  </si>
  <si>
    <t>学术活动10分</t>
  </si>
  <si>
    <t>（1）A Lightweight and Rapid Dragon Fruit Detection Method for Harvesting Robots（SCI/二区/一作/3.6）75分;
（2）A Universal Visual Detection Method for Camellia oleifera Fruit Picking Robot（SCI/二区/二作,导师一作/5.2）25分;</t>
  </si>
  <si>
    <t>1/26</t>
  </si>
  <si>
    <t>3/38</t>
  </si>
  <si>
    <t>陈越豪</t>
  </si>
  <si>
    <t>8230310262</t>
  </si>
  <si>
    <t>机械</t>
  </si>
  <si>
    <r>
      <rPr>
        <sz val="10"/>
        <rFont val="宋体"/>
        <family val="3"/>
        <charset val="134"/>
      </rPr>
      <t>学术活动</t>
    </r>
    <r>
      <rPr>
        <sz val="10"/>
        <rFont val="Times New Roman"/>
        <family val="1"/>
      </rPr>
      <t>-8</t>
    </r>
    <r>
      <rPr>
        <sz val="10"/>
        <rFont val="宋体"/>
        <family val="3"/>
        <charset val="134"/>
      </rPr>
      <t>分</t>
    </r>
  </si>
  <si>
    <t>Lightweight instance segmentation for rapid leakage detection in shield tunnel linings under extreme low-light conditions
(Automation in Construction /SCI/一区/一作/11.5) 180分</t>
  </si>
  <si>
    <t>数模完赛6分</t>
  </si>
  <si>
    <t>1/25</t>
  </si>
  <si>
    <t>1/42</t>
  </si>
  <si>
    <t>吴俣</t>
  </si>
  <si>
    <t>8230310307</t>
  </si>
  <si>
    <r>
      <rPr>
        <sz val="10"/>
        <rFont val="宋体"/>
        <family val="3"/>
        <charset val="134"/>
      </rPr>
      <t>学术活动</t>
    </r>
    <r>
      <rPr>
        <sz val="10"/>
        <rFont val="Times New Roman"/>
        <family val="1"/>
      </rPr>
      <t>-2</t>
    </r>
    <r>
      <rPr>
        <sz val="10"/>
        <rFont val="宋体"/>
        <family val="3"/>
        <charset val="134"/>
      </rPr>
      <t>分；通报批评扣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分</t>
    </r>
  </si>
  <si>
    <r>
      <rPr>
        <sz val="10"/>
        <rFont val="Times New Roman"/>
        <family val="1"/>
      </rPr>
      <t xml:space="preserve">Journal of Food Composition and Analysis 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Times New Roman"/>
        <family val="1"/>
      </rPr>
      <t>SCI/</t>
    </r>
    <r>
      <rPr>
        <sz val="10"/>
        <color rgb="FF000000"/>
        <rFont val="宋体"/>
        <family val="3"/>
        <charset val="134"/>
      </rPr>
      <t>二区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一作</t>
    </r>
    <r>
      <rPr>
        <sz val="10"/>
        <color rgb="FF000000"/>
        <rFont val="Times New Roman"/>
        <family val="1"/>
      </rPr>
      <t>/4.6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Times New Roman"/>
        <family val="1"/>
      </rPr>
      <t xml:space="preserve"> 75</t>
    </r>
    <r>
      <rPr>
        <sz val="10"/>
        <color rgb="FF000000"/>
        <rFont val="宋体"/>
        <family val="3"/>
        <charset val="134"/>
      </rPr>
      <t>分
《</t>
    </r>
    <r>
      <rPr>
        <sz val="10"/>
        <color rgb="FF000000"/>
        <rFont val="Times New Roman"/>
        <family val="1"/>
      </rPr>
      <t>From cells to surface: A comprehensive study of Camellia oleifera fruit color changes using micro- and macro-hyperspectral imaging techniques</t>
    </r>
    <r>
      <rPr>
        <sz val="10"/>
        <color rgb="FF000000"/>
        <rFont val="宋体"/>
        <family val="3"/>
        <charset val="134"/>
      </rPr>
      <t>》
食品科学（卓越</t>
    </r>
    <r>
      <rPr>
        <sz val="10"/>
        <color rgb="FF000000"/>
        <rFont val="Times New Roman"/>
        <family val="1"/>
      </rPr>
      <t>EI/</t>
    </r>
    <r>
      <rPr>
        <sz val="10"/>
        <color rgb="FF000000"/>
        <rFont val="宋体"/>
        <family val="3"/>
        <charset val="134"/>
      </rPr>
      <t>一作</t>
    </r>
    <r>
      <rPr>
        <sz val="10"/>
        <color rgb="FF000000"/>
        <rFont val="Times New Roman"/>
        <family val="1"/>
      </rPr>
      <t>/2.487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Times New Roman"/>
        <family val="1"/>
      </rPr>
      <t>45</t>
    </r>
    <r>
      <rPr>
        <sz val="10"/>
        <color rgb="FF000000"/>
        <rFont val="宋体"/>
        <family val="3"/>
        <charset val="134"/>
      </rPr>
      <t>分
《基于显微高光谱成像和</t>
    </r>
    <r>
      <rPr>
        <sz val="10"/>
        <color rgb="FF000000"/>
        <rFont val="Times New Roman"/>
        <family val="1"/>
      </rPr>
      <t>GLCM</t>
    </r>
    <r>
      <rPr>
        <sz val="10"/>
        <color rgb="FF000000"/>
        <rFont val="宋体"/>
        <family val="3"/>
        <charset val="134"/>
      </rPr>
      <t>纹理分析的油茶果成熟度分类 》</t>
    </r>
  </si>
  <si>
    <t>1/59</t>
  </si>
  <si>
    <t>马昊</t>
  </si>
  <si>
    <t>8230310290</t>
  </si>
  <si>
    <r>
      <rPr>
        <sz val="10"/>
        <rFont val="Times New Roman"/>
        <family val="1"/>
      </rPr>
      <t>Automatic multiple-object tracking of farm livestock with improved MOTR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Expert Systems with Applications/</t>
    </r>
    <r>
      <rPr>
        <sz val="10"/>
        <rFont val="宋体"/>
        <family val="3"/>
        <charset val="134"/>
      </rPr>
      <t>一区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/7.5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150</t>
    </r>
    <r>
      <rPr>
        <sz val="10"/>
        <rFont val="宋体"/>
        <family val="3"/>
        <charset val="134"/>
      </rPr>
      <t>分</t>
    </r>
  </si>
  <si>
    <t>数模完赛10分</t>
  </si>
  <si>
    <t>2/25</t>
  </si>
  <si>
    <t>2/42</t>
  </si>
  <si>
    <t>薛明睿</t>
  </si>
  <si>
    <t>学术活动2分</t>
  </si>
  <si>
    <t>Mathematical Modeling of Modular Soft Robotic 
Arm (SCI/三区/一作/3.7) 50分</t>
  </si>
  <si>
    <t>3/12</t>
  </si>
  <si>
    <t>4/38</t>
  </si>
  <si>
    <t>窦泽昊</t>
  </si>
  <si>
    <t>Dynamic integral-event-triggered control of photovoltaic microgrids with multimodal deception attacks(SCI/三区/一作/2.2) 50分</t>
  </si>
  <si>
    <t>暑期社会实践7.3333分</t>
  </si>
  <si>
    <t>4/12</t>
  </si>
  <si>
    <t>5/38</t>
  </si>
  <si>
    <t>侯闽杰</t>
  </si>
  <si>
    <t>学术活动0分</t>
  </si>
  <si>
    <t>Research on Model Predictive Control of Magnetorheological Impact Buffer System Considering Driver Modeling（EI/一作/1.6）20分</t>
  </si>
  <si>
    <t>数学建模竞赛（国家级/二等奖）25分</t>
  </si>
  <si>
    <t>暑期社会实践7.3333分，数模5分</t>
  </si>
  <si>
    <t>5/12</t>
  </si>
  <si>
    <t>6/38</t>
  </si>
  <si>
    <t>方宸哲</t>
  </si>
  <si>
    <t>Path Planning for Dragon-Fruit-Harvesting Robotic Arm Based on XN-RRT* Algorithm（SCI/三区/一作/3.5）50分</t>
  </si>
  <si>
    <t>2/26</t>
  </si>
  <si>
    <t>7/38</t>
  </si>
  <si>
    <t>濮荧</t>
  </si>
  <si>
    <t>8230310295</t>
  </si>
  <si>
    <t>羽毛球比赛混双季军3.4分
学术活动8分</t>
  </si>
  <si>
    <r>
      <rPr>
        <sz val="10"/>
        <rFont val="Times New Roman"/>
        <family val="1"/>
      </rPr>
      <t>A Lightweight Pig Aggressive Behavior Recognition Model by Effective Integration of Spatio-Temporal Features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animals/</t>
    </r>
    <r>
      <rPr>
        <sz val="10"/>
        <rFont val="宋体"/>
        <family val="3"/>
        <charset val="134"/>
      </rPr>
      <t>二区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/2.7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分</t>
    </r>
  </si>
  <si>
    <t>实践部干事40</t>
  </si>
  <si>
    <t>3/25</t>
  </si>
  <si>
    <t>3/42</t>
  </si>
  <si>
    <t>张明明</t>
  </si>
  <si>
    <t>8230310325</t>
  </si>
  <si>
    <t>Symmetry(SCI/三区/一作/2.2）50分
《Pear Object Detection in Complex Orchard Environment Based
on Improved YOLO11》</t>
  </si>
  <si>
    <t>2/59</t>
  </si>
  <si>
    <t>张缘为</t>
  </si>
  <si>
    <t xml:space="preserve">（1）Decoupling Algorithm of Six-axis acceleration （EI/一作）20分
</t>
  </si>
  <si>
    <t>第八届中国高校智能机器人创意大赛
（国家级/一等奖）26.667分</t>
  </si>
  <si>
    <t>暑期社会实践13分 ，数模8分</t>
  </si>
  <si>
    <t>4/26</t>
  </si>
  <si>
    <t>9/38</t>
  </si>
  <si>
    <t>冯上奇</t>
  </si>
  <si>
    <t>8230310267</t>
  </si>
  <si>
    <r>
      <rPr>
        <sz val="10"/>
        <rFont val="宋体"/>
        <family val="3"/>
        <charset val="134"/>
      </rPr>
      <t>学术活动</t>
    </r>
    <r>
      <rPr>
        <sz val="10"/>
        <rFont val="Times New Roman"/>
        <family val="1"/>
      </rPr>
      <t>-4</t>
    </r>
    <r>
      <rPr>
        <sz val="10"/>
        <rFont val="宋体"/>
        <family val="3"/>
        <charset val="134"/>
      </rPr>
      <t>分</t>
    </r>
  </si>
  <si>
    <r>
      <rPr>
        <sz val="10"/>
        <rFont val="宋体"/>
        <family val="3"/>
        <charset val="134"/>
      </rPr>
      <t>高光谱技术监测土壤养分研究进展（中国农机化学报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北大核心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/0.89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 xml:space="preserve">         
</t>
    </r>
    <r>
      <rPr>
        <sz val="10"/>
        <rFont val="宋体"/>
        <family val="3"/>
        <charset val="134"/>
      </rPr>
      <t>基于混合蛙跳算法的土壤全氮高光谱检测（农业机械学报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中文</t>
    </r>
    <r>
      <rPr>
        <sz val="10"/>
        <rFont val="Times New Roman"/>
        <family val="1"/>
      </rPr>
      <t>EI/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/2.21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分</t>
    </r>
  </si>
  <si>
    <t>社会实践美丽中国行7分</t>
  </si>
  <si>
    <t>4/42</t>
  </si>
  <si>
    <t>葛志成</t>
  </si>
  <si>
    <t>一种液罐车用新型防波板设计及其抑波特性研究（噪声与振动控制/北核+SCD/一作/0.98）10分</t>
  </si>
  <si>
    <t>十九届挑战杯揭榜挂帅专项赛（国家级/二等奖/2作）25分 数学建模竞赛（国家级/三等奖）10分</t>
  </si>
  <si>
    <t>数模5分</t>
  </si>
  <si>
    <t>3/26</t>
  </si>
  <si>
    <t>8/38</t>
  </si>
  <si>
    <t>闫祖龙</t>
  </si>
  <si>
    <t>8230310314</t>
  </si>
  <si>
    <t>学术活动-6分</t>
  </si>
  <si>
    <t xml:space="preserve">中国机械工程（EI/一作/1.91）40分
《基于深度学习的KDP晶体三维已加工表面形貌预测》
</t>
  </si>
  <si>
    <t>班委70分</t>
  </si>
  <si>
    <t>严飞</t>
  </si>
  <si>
    <t>8230310315</t>
  </si>
  <si>
    <t>控制工程</t>
  </si>
  <si>
    <t>学术活动 10分</t>
  </si>
  <si>
    <t>Measurement Science and Technology(SCI/三区/一作/3.4）50分《A data-driven model for tunnel fire scenario deduction based on optimized informer》</t>
  </si>
  <si>
    <t>院研会副主席80分；数模完赛6分</t>
  </si>
  <si>
    <t>4/25</t>
  </si>
  <si>
    <t>王俊雄</t>
  </si>
  <si>
    <t>Automatically Detect and Count
 Wheat Spikes in Complex Fields
 by the Improved RT-DETR(EI/一作/2.4)  20分</t>
  </si>
  <si>
    <t>暑假社会实践13分</t>
  </si>
  <si>
    <t>6/12</t>
  </si>
  <si>
    <t>10/38</t>
  </si>
  <si>
    <t>杨铭远</t>
  </si>
  <si>
    <t>8230310317</t>
  </si>
  <si>
    <t>激光与光电子学进展（EI/一作/1.436）40分 基于改进Cartographer的二维激光SLAM算法研究</t>
  </si>
  <si>
    <t>美丽中国行10分；班委70分</t>
  </si>
  <si>
    <t>5/25</t>
  </si>
  <si>
    <t>5/42</t>
  </si>
  <si>
    <t>宗汉卿</t>
  </si>
  <si>
    <t>8230310339</t>
  </si>
  <si>
    <t>学术活动-8分；无故不按期注册者一次扣5分</t>
  </si>
  <si>
    <t>Sensors(SCI/三区/一作/3.5）50分
《Train-YOLO: An Efficient and Lightweight Network Model for Train Component Damage Detection》</t>
  </si>
  <si>
    <t>6/25</t>
  </si>
  <si>
    <t>6/42</t>
  </si>
  <si>
    <t>郑智耀</t>
  </si>
  <si>
    <t>学术活动-2分</t>
  </si>
  <si>
    <t>暑期社会实践7分，数模5分</t>
  </si>
  <si>
    <t>7/12</t>
  </si>
  <si>
    <t>11/38</t>
  </si>
  <si>
    <t>徐耀</t>
  </si>
  <si>
    <t>8/12</t>
  </si>
  <si>
    <t>12/38</t>
  </si>
  <si>
    <t>靳晓鹏</t>
  </si>
  <si>
    <t>学术活动+学术会议6+2=8分</t>
  </si>
  <si>
    <t>Remaining useful life prediction of rolling bearings based on CNN-GRU-MSA with multi-channel feature fusion（SCI/三区/二作/4.2）16.667分</t>
  </si>
  <si>
    <t>班级团支书70分，暑期社会实践13分</t>
  </si>
  <si>
    <t>5/26</t>
  </si>
  <si>
    <t>13/38</t>
  </si>
  <si>
    <t>仲智阳</t>
  </si>
  <si>
    <t>8230310334</t>
  </si>
  <si>
    <t>数模完赛5分</t>
  </si>
  <si>
    <t>7/25</t>
  </si>
  <si>
    <t>7/42</t>
  </si>
  <si>
    <t>兰天翔</t>
  </si>
  <si>
    <t>8230310277</t>
  </si>
  <si>
    <t>中国机器人及人工智能大赛（国家级/二等奖/一作）25分</t>
  </si>
  <si>
    <t>数模完赛7分</t>
  </si>
  <si>
    <t>姚浩</t>
  </si>
  <si>
    <t>动力工程及工程热物理</t>
  </si>
  <si>
    <t>A bionic ripple bamboo based solar interface evaporator for high
 efficiency seawater desalination（SCI/三区,导师一作/5.8）16.667</t>
  </si>
  <si>
    <t>6/26</t>
  </si>
  <si>
    <t>14/38</t>
  </si>
  <si>
    <t>邢晨</t>
  </si>
  <si>
    <t>8230310311</t>
  </si>
  <si>
    <t>World Electric Vehicle Journal（EI/一作/2.6)20分《A Lightweight Traffic Sign Detection Model Based on Improved YOLOv8s for Edge Deployment in Autonomous Driving Systems Under Complex Environments》</t>
  </si>
  <si>
    <t>院研会部长70分；美丽中国行13分</t>
  </si>
  <si>
    <t>8/25</t>
  </si>
  <si>
    <t>8/42</t>
  </si>
  <si>
    <t>杨知辰</t>
  </si>
  <si>
    <t>8230310319</t>
  </si>
  <si>
    <r>
      <rPr>
        <sz val="10"/>
        <rFont val="Times New Roman"/>
        <family val="1"/>
      </rPr>
      <t>COMPUTER METHODS IN BIOMECHANICS AND BIOMEDICAL ENGINEERING(SCI/</t>
    </r>
    <r>
      <rPr>
        <sz val="10"/>
        <color rgb="FF000000"/>
        <rFont val="宋体"/>
        <family val="3"/>
        <charset val="134"/>
      </rPr>
      <t>四区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一作</t>
    </r>
    <r>
      <rPr>
        <sz val="10"/>
        <color rgb="FF000000"/>
        <rFont val="Times New Roman"/>
        <family val="1"/>
      </rPr>
      <t>/1.7)20</t>
    </r>
    <r>
      <rPr>
        <sz val="10"/>
        <color rgb="FF000000"/>
        <rFont val="宋体"/>
        <family val="3"/>
        <charset val="134"/>
      </rPr>
      <t>分《</t>
    </r>
    <r>
      <rPr>
        <sz val="10"/>
        <color rgb="FF000000"/>
        <rFont val="Times New Roman"/>
        <family val="1"/>
      </rPr>
      <t>The changes of upper airway flow in adolescents with maxillary cleft before and after bone grafting and orthodontic treatment: a CFD simulation study</t>
    </r>
    <r>
      <rPr>
        <sz val="10"/>
        <color rgb="FF000000"/>
        <rFont val="宋体"/>
        <family val="3"/>
        <charset val="134"/>
      </rPr>
      <t>》</t>
    </r>
  </si>
  <si>
    <t>美丽中国行13分</t>
  </si>
  <si>
    <t>9/42</t>
  </si>
  <si>
    <t>林星宇</t>
  </si>
  <si>
    <t>8230310282</t>
  </si>
  <si>
    <t>学术活动-8分</t>
  </si>
  <si>
    <r>
      <rPr>
        <sz val="10"/>
        <rFont val="Times New Roman"/>
        <family val="1"/>
      </rPr>
      <t>An Algorithm for Calculating Bionic Ginkgo Male Strobilus Picking Direction Based on 3D Vision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Applied Engineering in Agriculture/</t>
    </r>
    <r>
      <rPr>
        <sz val="10"/>
        <rFont val="宋体"/>
        <family val="3"/>
        <charset val="134"/>
      </rPr>
      <t>四区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/1.1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分</t>
    </r>
  </si>
  <si>
    <t>社会实践美丽中国行8.6分</t>
  </si>
  <si>
    <t>陈杰</t>
  </si>
  <si>
    <t>8230310258</t>
  </si>
  <si>
    <r>
      <rPr>
        <sz val="10"/>
        <rFont val="宋体"/>
        <family val="3"/>
        <charset val="134"/>
      </rPr>
      <t>羽毛球混双季军</t>
    </r>
    <r>
      <rPr>
        <sz val="10"/>
        <rFont val="Times New Roman"/>
        <family val="1"/>
      </rPr>
      <t>3.4</t>
    </r>
    <r>
      <rPr>
        <sz val="10"/>
        <rFont val="宋体"/>
        <family val="3"/>
        <charset val="134"/>
      </rPr>
      <t>分
学术活动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分
通报批评-10分</t>
    </r>
    <r>
      <rPr>
        <sz val="10"/>
        <rFont val="Times New Roman"/>
        <family val="1"/>
      </rPr>
      <t xml:space="preserve">
</t>
    </r>
  </si>
  <si>
    <r>
      <rPr>
        <sz val="10"/>
        <rFont val="Times New Roman"/>
        <family val="1"/>
      </rPr>
      <t>Ultrasonic Glued Wood Finger-jointed Panel Quality Inspection System with Barker Code Pulse Excitation (Bioresources /SCI/</t>
    </r>
    <r>
      <rPr>
        <sz val="10"/>
        <rFont val="宋体"/>
        <family val="3"/>
        <charset val="134"/>
      </rPr>
      <t>四区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/1.747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20</t>
    </r>
  </si>
  <si>
    <r>
      <rPr>
        <sz val="10"/>
        <rFont val="宋体"/>
        <family val="3"/>
        <charset val="134"/>
      </rPr>
      <t>社会实践美丽中国行</t>
    </r>
    <r>
      <rPr>
        <sz val="10"/>
        <rFont val="Times New Roman"/>
        <family val="1"/>
      </rPr>
      <t>13.33</t>
    </r>
    <r>
      <rPr>
        <sz val="10"/>
        <rFont val="宋体"/>
        <family val="3"/>
        <charset val="134"/>
      </rPr>
      <t>分，院研会新宣部副部长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分</t>
    </r>
  </si>
  <si>
    <t>9/25</t>
  </si>
  <si>
    <t>李志薇</t>
  </si>
  <si>
    <t>8230310281</t>
  </si>
  <si>
    <t xml:space="preserve">市级（校级）非学术类竞赛优秀奖5.12分
校樱花季志愿者2分
学术活动10分
</t>
  </si>
  <si>
    <r>
      <rPr>
        <sz val="11"/>
        <color rgb="FF000000"/>
        <rFont val="Times New Roman"/>
        <family val="1"/>
      </rPr>
      <t>The spatiotemporal evolution of flight-coupled 
wind field for a four-rotor plant protection 
unmanned aerial vehicle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PloS one/</t>
    </r>
    <r>
      <rPr>
        <sz val="11"/>
        <color rgb="FF000000"/>
        <rFont val="SimSun"/>
        <charset val="134"/>
      </rPr>
      <t>三区/二作/2.6</t>
    </r>
    <r>
      <rPr>
        <sz val="11"/>
        <color rgb="FF000000"/>
        <rFont val="宋体"/>
        <family val="3"/>
        <charset val="134"/>
      </rPr>
      <t>）</t>
    </r>
    <r>
      <rPr>
        <sz val="11"/>
        <color rgb="FF000000"/>
        <rFont val="SimSun"/>
        <charset val="134"/>
      </rPr>
      <t>16.67分</t>
    </r>
  </si>
  <si>
    <t>社会实践美丽中国行16分</t>
  </si>
  <si>
    <t>王波</t>
  </si>
  <si>
    <t>8230310302</t>
  </si>
  <si>
    <t>林业工程学报北大核心 cscd/1作/2.295)10分《基于离散元法的青檀枝干粘结参数标定与试验》</t>
  </si>
  <si>
    <t>10/42</t>
  </si>
  <si>
    <t>沈朱豪</t>
  </si>
  <si>
    <t>8230310298</t>
  </si>
  <si>
    <t>市（校）志愿活动2分；学术活动10分</t>
  </si>
  <si>
    <t xml:space="preserve"> 农业工程学报（卓越EI/2作/2.8）15分
现代成像技术与机器学习驱动的植物物候观测与预测研究进展  </t>
  </si>
  <si>
    <r>
      <rPr>
        <sz val="10"/>
        <rFont val="宋体"/>
        <family val="3"/>
        <charset val="134"/>
      </rPr>
      <t>美丽中国行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分；数模完赛9分</t>
    </r>
  </si>
  <si>
    <t>11/42</t>
  </si>
  <si>
    <t>杨策</t>
  </si>
  <si>
    <t>8230310316</t>
  </si>
  <si>
    <t>学术活动4分</t>
  </si>
  <si>
    <t>数学建模竞赛（国家级/三等奖）10分               中国机器人及人工智能大赛（ 江苏省赛）（省级/二等奖）3.3分</t>
  </si>
  <si>
    <t>12/42</t>
  </si>
  <si>
    <t>张哲</t>
  </si>
  <si>
    <t>8230310331</t>
  </si>
  <si>
    <t>数学建模竞赛三等奖（国家级/三等奖）10分
中国机器人及人工智能大赛（ 江苏省赛）（省级/二等奖）2.5分</t>
  </si>
  <si>
    <t>美丽中国行12分；数模完赛5分</t>
  </si>
  <si>
    <t>13/42</t>
  </si>
  <si>
    <t>卯哲语</t>
  </si>
  <si>
    <t>8230310292</t>
  </si>
  <si>
    <t>一种基于亥姆霍兹共振器的可调频吸声墙(实用新型/一作/授权)5分；一种孔径大小可调的亥姆霍兹共振型吸声墙(实用新型/一作/授权)5分</t>
  </si>
  <si>
    <t>党支书70分</t>
  </si>
  <si>
    <t>王付</t>
  </si>
  <si>
    <t>8230310303</t>
  </si>
  <si>
    <t>中国有色金属学报 （卓越EI/二作/2.841）15分 
《超疏水涂层在镁合金防腐蚀领域中的研究进展》</t>
  </si>
  <si>
    <t>14/42</t>
  </si>
  <si>
    <t>冯梦龙</t>
  </si>
  <si>
    <t>8230310266</t>
  </si>
  <si>
    <r>
      <rPr>
        <sz val="10"/>
        <rFont val="宋体"/>
        <family val="3"/>
        <charset val="134"/>
      </rPr>
      <t>学术活动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分</t>
    </r>
  </si>
  <si>
    <r>
      <rPr>
        <sz val="10"/>
        <rFont val="Times New Roman"/>
        <family val="1"/>
      </rPr>
      <t>Enhanced ResNet50 for Diabetic Retinopathy Classification: External Attention and Modified Residual Branch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mathematics/</t>
    </r>
    <r>
      <rPr>
        <sz val="10"/>
        <rFont val="宋体"/>
        <family val="3"/>
        <charset val="134"/>
      </rPr>
      <t>四区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一作</t>
    </r>
    <r>
      <rPr>
        <sz val="10"/>
        <rFont val="Times New Roman"/>
        <family val="1"/>
      </rPr>
      <t>/2.2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分</t>
    </r>
  </si>
  <si>
    <t>社会实践美丽中国行7.33分</t>
  </si>
  <si>
    <t>10/25</t>
  </si>
  <si>
    <t>傅强</t>
  </si>
  <si>
    <t>国际学术会议2分</t>
  </si>
  <si>
    <t>社会实践9.67分
数模完赛5分</t>
  </si>
  <si>
    <t>高杨</t>
  </si>
  <si>
    <t>8230310269</t>
  </si>
  <si>
    <t xml:space="preserve">国际学术会议2分
</t>
  </si>
  <si>
    <t>一种刨花板上料机构（实用新型/一作/授权)5分</t>
  </si>
  <si>
    <r>
      <rPr>
        <sz val="10"/>
        <rFont val="宋体"/>
        <family val="3"/>
        <charset val="134"/>
      </rPr>
      <t>中国机器人及人工智能大赛（省级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三等奖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二作）</t>
    </r>
    <r>
      <rPr>
        <sz val="10"/>
        <rFont val="Times New Roman"/>
        <family val="1"/>
      </rPr>
      <t>1.67</t>
    </r>
    <r>
      <rPr>
        <sz val="10"/>
        <rFont val="宋体"/>
        <family val="3"/>
        <charset val="134"/>
      </rPr>
      <t>分</t>
    </r>
  </si>
  <si>
    <t>田子扬</t>
  </si>
  <si>
    <t>8230310300</t>
  </si>
  <si>
    <t>中国大学生机械工程创新创意大赛(江苏省赛/二等奖)5分</t>
  </si>
  <si>
    <t>美丽中国行9分；院研会部长70分</t>
  </si>
  <si>
    <t>15/42</t>
  </si>
  <si>
    <t>徐鹏飞</t>
  </si>
  <si>
    <t>8230310313</t>
  </si>
  <si>
    <t>学术活动 0分</t>
  </si>
  <si>
    <t>11/25</t>
  </si>
  <si>
    <t>16/42</t>
  </si>
  <si>
    <t>郅宜鹏</t>
  </si>
  <si>
    <t>8230310333</t>
  </si>
  <si>
    <t>12/25</t>
  </si>
  <si>
    <t>17/42</t>
  </si>
  <si>
    <t>朱芷昕</t>
  </si>
  <si>
    <t>8230310338</t>
  </si>
  <si>
    <t>市（校）志愿活动6分；学术活动10分；校级优秀共青团员10分；羽毛球比赛亚军8分</t>
  </si>
  <si>
    <t>美丽中国行14分；院研会部长70分；数模完赛8分</t>
  </si>
  <si>
    <t>13/25</t>
  </si>
  <si>
    <t>18/42</t>
  </si>
  <si>
    <t>景思淼</t>
  </si>
  <si>
    <t>志愿服务+1学术活动10分</t>
  </si>
  <si>
    <t>9/12</t>
  </si>
  <si>
    <t>15/38</t>
  </si>
  <si>
    <t>陈嘉宇</t>
  </si>
  <si>
    <t>7/26</t>
  </si>
  <si>
    <t>16/38</t>
  </si>
  <si>
    <t>金子强</t>
  </si>
  <si>
    <t>8230310276</t>
  </si>
  <si>
    <t>学术活动6分</t>
  </si>
  <si>
    <t>爬树机器人机械设计与关键技术研究进展（世界林业研究/北大核心/一作/2.883）10分</t>
  </si>
  <si>
    <t>于皓</t>
  </si>
  <si>
    <t>8230310322</t>
  </si>
  <si>
    <t>市（校）志愿活动12分 校级优秀共青团员10分；学术活动8分；羽毛球比赛季军6.4分</t>
  </si>
  <si>
    <t>美丽中国行20分，院研会部长70分</t>
  </si>
  <si>
    <t>19/42</t>
  </si>
  <si>
    <t>陈傲</t>
  </si>
  <si>
    <t>暑期社会实践加13分，数模协会+50，
数模10分</t>
  </si>
  <si>
    <t>8/26</t>
  </si>
  <si>
    <t>17/38</t>
  </si>
  <si>
    <t>倪爱国</t>
  </si>
  <si>
    <t>8230310293</t>
  </si>
  <si>
    <t>市级(校级)比赛三等奖6.4分
学术活动10分</t>
  </si>
  <si>
    <t>院研究生会主席90分；社会实践16分</t>
  </si>
  <si>
    <t>王申瑞</t>
  </si>
  <si>
    <t>9/26</t>
  </si>
  <si>
    <t>18/38</t>
  </si>
  <si>
    <t>胡颢昕</t>
  </si>
  <si>
    <t>10/26</t>
  </si>
  <si>
    <t>19/38</t>
  </si>
  <si>
    <t>孙俞泉</t>
  </si>
  <si>
    <t>8230310299</t>
  </si>
  <si>
    <t>学术活动8分</t>
  </si>
  <si>
    <r>
      <rPr>
        <sz val="10"/>
        <color rgb="FF000000"/>
        <rFont val="宋体"/>
        <family val="3"/>
        <charset val="134"/>
      </rPr>
      <t>林业工程学报（北大核心</t>
    </r>
    <r>
      <rPr>
        <sz val="10"/>
        <color rgb="FF000000"/>
        <rFont val="Times New Roman"/>
        <family val="1"/>
      </rPr>
      <t xml:space="preserve"> cscd/2</t>
    </r>
    <r>
      <rPr>
        <sz val="10"/>
        <color rgb="FF000000"/>
        <rFont val="宋体"/>
        <family val="3"/>
        <charset val="134"/>
      </rPr>
      <t>作</t>
    </r>
    <r>
      <rPr>
        <sz val="10"/>
        <color rgb="FF000000"/>
        <rFont val="Times New Roman"/>
        <family val="1"/>
      </rPr>
      <t>/2.295) 3.333</t>
    </r>
    <r>
      <rPr>
        <sz val="10"/>
        <color rgb="FF000000"/>
        <rFont val="宋体"/>
        <family val="3"/>
        <charset val="134"/>
      </rPr>
      <t>分
林果机械化收集装置研究现状与发展趋势</t>
    </r>
  </si>
  <si>
    <t>20/42</t>
  </si>
  <si>
    <t>单乐</t>
  </si>
  <si>
    <t>8230310265</t>
  </si>
  <si>
    <t>社会实践美丽中国行7.33分，院研会副主席80分</t>
  </si>
  <si>
    <t>14/25</t>
  </si>
  <si>
    <t>谢政谕</t>
  </si>
  <si>
    <t>8230310310</t>
  </si>
  <si>
    <t>学术活动 2分</t>
  </si>
  <si>
    <t>班委70分；美丽中国行12分</t>
  </si>
  <si>
    <t>21/42</t>
  </si>
  <si>
    <t>易永魁</t>
  </si>
  <si>
    <t>8230310321</t>
  </si>
  <si>
    <t>学术活动 4分</t>
  </si>
  <si>
    <t>美丽中国行7分；院研会副部长60分</t>
  </si>
  <si>
    <t>15/25</t>
  </si>
  <si>
    <t>22/42</t>
  </si>
  <si>
    <t>刘备</t>
  </si>
  <si>
    <t>8230310284</t>
  </si>
  <si>
    <t>院新闻宣传部副部长 60分</t>
  </si>
  <si>
    <t>16/25</t>
  </si>
  <si>
    <t>相杨</t>
  </si>
  <si>
    <t>暑期社会实践7分，数模协会30</t>
  </si>
  <si>
    <t>10/12</t>
  </si>
  <si>
    <t>20/38</t>
  </si>
  <si>
    <t>张延</t>
  </si>
  <si>
    <t>副党支书30分，数模7分</t>
  </si>
  <si>
    <t>11/26</t>
  </si>
  <si>
    <t>21/38</t>
  </si>
  <si>
    <t>张乐然</t>
  </si>
  <si>
    <t>8230310324</t>
  </si>
  <si>
    <t>美丽中国行9分；院研会副部长60分</t>
  </si>
  <si>
    <t>23/42</t>
  </si>
  <si>
    <t>陈玉玺</t>
  </si>
  <si>
    <t>8230310261</t>
  </si>
  <si>
    <r>
      <rPr>
        <sz val="10"/>
        <rFont val="宋体"/>
        <family val="3"/>
        <charset val="134"/>
      </rPr>
      <t>学术活动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分</t>
    </r>
  </si>
  <si>
    <r>
      <rPr>
        <sz val="10"/>
        <rFont val="宋体"/>
        <family val="3"/>
        <charset val="134"/>
      </rPr>
      <t>社会实践美丽中国行</t>
    </r>
    <r>
      <rPr>
        <sz val="10"/>
        <rFont val="Times New Roman"/>
        <family val="1"/>
      </rPr>
      <t>7.33</t>
    </r>
    <r>
      <rPr>
        <sz val="10"/>
        <rFont val="宋体"/>
        <family val="3"/>
        <charset val="134"/>
      </rPr>
      <t>分；院研会办公室副部长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分</t>
    </r>
  </si>
  <si>
    <t>李海锋</t>
  </si>
  <si>
    <t>8230310278</t>
  </si>
  <si>
    <t>果园数字孪生技术研究现状与发展趋势（林业工程学报/北大核心/二作/2.295）3.33分</t>
  </si>
  <si>
    <t>美丽中国行7.33分
数模完赛10分</t>
  </si>
  <si>
    <t>韩宇</t>
  </si>
  <si>
    <t>8230310271</t>
  </si>
  <si>
    <r>
      <rPr>
        <sz val="10"/>
        <rFont val="宋体"/>
        <family val="3"/>
        <charset val="134"/>
      </rPr>
      <t>美丽中国行</t>
    </r>
    <r>
      <rPr>
        <sz val="10"/>
        <rFont val="Times New Roman"/>
        <family val="1"/>
      </rPr>
      <t>7.33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副团支书50分</t>
    </r>
  </si>
  <si>
    <t>李方忠</t>
  </si>
  <si>
    <t>第17届三维数字化创新设计大赛(省级/三等奖) 2.5分</t>
  </si>
  <si>
    <t>暑期社会实践13分</t>
  </si>
  <si>
    <t>12/26</t>
  </si>
  <si>
    <t>22/38</t>
  </si>
  <si>
    <t>李平安</t>
  </si>
  <si>
    <t>8230310279</t>
  </si>
  <si>
    <t>美丽中国行8.33分
团支书60分</t>
  </si>
  <si>
    <t>陈佳豪</t>
  </si>
  <si>
    <t>8230310257</t>
  </si>
  <si>
    <r>
      <rPr>
        <sz val="10"/>
        <rFont val="宋体"/>
        <family val="3"/>
        <charset val="134"/>
      </rPr>
      <t>社会实践美丽中国行</t>
    </r>
    <r>
      <rPr>
        <sz val="10"/>
        <rFont val="Times New Roman"/>
        <family val="1"/>
      </rPr>
      <t>13.33</t>
    </r>
    <r>
      <rPr>
        <sz val="10"/>
        <rFont val="宋体"/>
        <family val="3"/>
        <charset val="134"/>
      </rPr>
      <t>分，数学建模（研究生）协会干事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分</t>
    </r>
  </si>
  <si>
    <t>17/25</t>
  </si>
  <si>
    <t>马文科</t>
  </si>
  <si>
    <t>8230310291</t>
  </si>
  <si>
    <t>社会实践美丽中国行12.67分
副党支书50分</t>
  </si>
  <si>
    <t>杨玉</t>
  </si>
  <si>
    <t>8230310318</t>
  </si>
  <si>
    <t>院研会副部长60分</t>
  </si>
  <si>
    <t>24/42</t>
  </si>
  <si>
    <t>张洪耀</t>
  </si>
  <si>
    <t>8230310323</t>
  </si>
  <si>
    <t>美丽中国行9分；班委30分</t>
  </si>
  <si>
    <t>25/42</t>
  </si>
  <si>
    <t>孙科正</t>
  </si>
  <si>
    <t>谢静静</t>
  </si>
  <si>
    <t>实验室安全知识竞赛
优胜奖5.12分；
学术活动10分；</t>
  </si>
  <si>
    <t>数模7分</t>
  </si>
  <si>
    <t>黄海燃</t>
  </si>
  <si>
    <t>8230310274</t>
  </si>
  <si>
    <t>社会实践美丽中国行7.33分
副班长40分</t>
  </si>
  <si>
    <t>纪毓涛</t>
  </si>
  <si>
    <t>付冠宇</t>
  </si>
  <si>
    <t>数模9分</t>
  </si>
  <si>
    <t>吴治成</t>
  </si>
  <si>
    <t>8230310308</t>
  </si>
  <si>
    <t>班委40分</t>
  </si>
  <si>
    <t>18/25</t>
  </si>
  <si>
    <t>26/42</t>
  </si>
  <si>
    <t>李来理</t>
  </si>
  <si>
    <t>张鑫</t>
  </si>
  <si>
    <t>8230310328</t>
  </si>
  <si>
    <t>全国三维数字化创新设计大赛省三等奖1.67</t>
  </si>
  <si>
    <t>美丽中国行9分</t>
  </si>
  <si>
    <t>27/42</t>
  </si>
  <si>
    <t>杨宜超</t>
  </si>
  <si>
    <t>暑期社会实践12.66667，数模10分</t>
  </si>
  <si>
    <t>金睿</t>
  </si>
  <si>
    <t>王浩</t>
  </si>
  <si>
    <t>数模完赛8分；美丽中国行14分</t>
  </si>
  <si>
    <t>19/25</t>
  </si>
  <si>
    <t>28/42</t>
  </si>
  <si>
    <t>吴韩</t>
  </si>
  <si>
    <t>暑期社会实践7.33333</t>
  </si>
  <si>
    <t>黄泊恺</t>
  </si>
  <si>
    <t>8230310273</t>
  </si>
  <si>
    <t>社会实践美丽中国行12.6分
数模完赛10分</t>
  </si>
  <si>
    <t>20/25</t>
  </si>
  <si>
    <t>刘子文</t>
  </si>
  <si>
    <t>暑期社会实践7.3333分，数模8分</t>
  </si>
  <si>
    <t>11/12</t>
  </si>
  <si>
    <t>齐书礼</t>
  </si>
  <si>
    <t>8230310296</t>
  </si>
  <si>
    <t>社会实践美丽中国行7.33分
数模完赛10分</t>
  </si>
  <si>
    <t>王天</t>
  </si>
  <si>
    <t>邹珑</t>
  </si>
  <si>
    <t>暑期社会实践12.6667分</t>
  </si>
  <si>
    <t>郭宇明</t>
  </si>
  <si>
    <t>8230310270</t>
  </si>
  <si>
    <t>美丽中国行20分</t>
  </si>
  <si>
    <t>刘金成</t>
  </si>
  <si>
    <t>8230310285</t>
  </si>
  <si>
    <t>学术活动2分
国际学术会议2分</t>
  </si>
  <si>
    <t>张椿</t>
  </si>
  <si>
    <t>12/12</t>
  </si>
  <si>
    <t>朱煜</t>
  </si>
  <si>
    <t>8230310337</t>
  </si>
  <si>
    <t>美丽中国行</t>
  </si>
  <si>
    <t>21/25</t>
  </si>
  <si>
    <t>29/42</t>
  </si>
  <si>
    <t>仝子杰</t>
  </si>
  <si>
    <t>8230310301</t>
  </si>
  <si>
    <t>30/42</t>
  </si>
  <si>
    <t>胡岗</t>
  </si>
  <si>
    <t>8230310272</t>
  </si>
  <si>
    <r>
      <rPr>
        <sz val="10"/>
        <rFont val="宋体"/>
        <family val="3"/>
        <charset val="134"/>
      </rPr>
      <t>美丽中国行</t>
    </r>
    <r>
      <rPr>
        <sz val="10"/>
        <rFont val="Times New Roman"/>
        <family val="1"/>
      </rPr>
      <t>8.67</t>
    </r>
    <r>
      <rPr>
        <sz val="10"/>
        <rFont val="宋体"/>
        <family val="3"/>
        <charset val="134"/>
      </rPr>
      <t>分</t>
    </r>
  </si>
  <si>
    <t>汪令昊</t>
  </si>
  <si>
    <t>邹思羿</t>
  </si>
  <si>
    <t>24/26</t>
  </si>
  <si>
    <t>36/38</t>
  </si>
  <si>
    <t>叶建辉</t>
  </si>
  <si>
    <t>8230310320</t>
  </si>
  <si>
    <t>美丽中国行7分</t>
  </si>
  <si>
    <t>31/42</t>
  </si>
  <si>
    <t xml:space="preserve"> 刘正威</t>
  </si>
  <si>
    <t>学术活动2分，通报批评-10</t>
  </si>
  <si>
    <t>暑期社会实践7.33333分</t>
  </si>
  <si>
    <t>25/26</t>
  </si>
  <si>
    <t>37/38</t>
  </si>
  <si>
    <t>陈苏楠</t>
  </si>
  <si>
    <t>8230310260</t>
  </si>
  <si>
    <t>56届校运会，男子铅球第三6.4分
学术活动2分</t>
  </si>
  <si>
    <r>
      <rPr>
        <sz val="10"/>
        <rFont val="宋体"/>
        <family val="3"/>
        <charset val="134"/>
      </rPr>
      <t>社会实践美丽中国行</t>
    </r>
    <r>
      <rPr>
        <sz val="10"/>
        <rFont val="Times New Roman"/>
        <family val="1"/>
      </rPr>
      <t>7.33</t>
    </r>
    <r>
      <rPr>
        <sz val="10"/>
        <rFont val="宋体"/>
        <family val="3"/>
        <charset val="134"/>
      </rPr>
      <t>分</t>
    </r>
  </si>
  <si>
    <t>徐达铭</t>
  </si>
  <si>
    <t>8230310312</t>
  </si>
  <si>
    <t>22/25</t>
  </si>
  <si>
    <t>32/42</t>
  </si>
  <si>
    <t>闻王虎</t>
  </si>
  <si>
    <t>8230310306</t>
  </si>
  <si>
    <r>
      <rPr>
        <sz val="10"/>
        <rFont val="宋体"/>
        <family val="3"/>
        <charset val="134"/>
      </rPr>
      <t>美丽中国行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分</t>
    </r>
  </si>
  <si>
    <t>33/42</t>
  </si>
  <si>
    <t>陈圣军</t>
  </si>
  <si>
    <t>8230310259</t>
  </si>
  <si>
    <t>沈新航</t>
  </si>
  <si>
    <t>8230310297</t>
  </si>
  <si>
    <t>成永昊</t>
  </si>
  <si>
    <t>8230310264</t>
  </si>
  <si>
    <r>
      <rPr>
        <sz val="10"/>
        <rFont val="宋体"/>
        <family val="3"/>
        <charset val="134"/>
      </rPr>
      <t>学术活动</t>
    </r>
    <r>
      <rPr>
        <sz val="10"/>
        <rFont val="Times New Roman"/>
        <family val="1"/>
      </rPr>
      <t>-2</t>
    </r>
    <r>
      <rPr>
        <sz val="10"/>
        <rFont val="宋体"/>
        <family val="3"/>
        <charset val="134"/>
      </rPr>
      <t>分</t>
    </r>
  </si>
  <si>
    <t>何思毅</t>
  </si>
  <si>
    <t>学术活动-8</t>
  </si>
  <si>
    <t>26/26</t>
  </si>
  <si>
    <t>38/38</t>
  </si>
  <si>
    <t>席盈盈</t>
  </si>
  <si>
    <t>8230310309</t>
  </si>
  <si>
    <t>34/42</t>
  </si>
  <si>
    <t>张毅</t>
  </si>
  <si>
    <t>8230310330</t>
  </si>
  <si>
    <t>美丽中国行12分</t>
  </si>
  <si>
    <t>35/42</t>
  </si>
  <si>
    <t>李禹江</t>
  </si>
  <si>
    <t>8230310280</t>
  </si>
  <si>
    <t>黄新一</t>
  </si>
  <si>
    <t>8230310275</t>
  </si>
  <si>
    <t>社会实践美丽中国行8.66分</t>
  </si>
  <si>
    <t>赵康奇</t>
  </si>
  <si>
    <t>8230310332</t>
  </si>
  <si>
    <t>36/42</t>
  </si>
  <si>
    <t>刘宇博</t>
  </si>
  <si>
    <t>8230310287</t>
  </si>
  <si>
    <t>吕康将</t>
  </si>
  <si>
    <t>8230310288</t>
  </si>
  <si>
    <t>马勃坤</t>
  </si>
  <si>
    <t>8230310289</t>
  </si>
  <si>
    <t>美丽中国行8.33分</t>
  </si>
  <si>
    <t>周一凡</t>
  </si>
  <si>
    <t>8230310335</t>
  </si>
  <si>
    <t>美丽中国行8分</t>
  </si>
  <si>
    <t>37/42</t>
  </si>
  <si>
    <t>周玉立</t>
  </si>
  <si>
    <t>8230310336</t>
  </si>
  <si>
    <t>38/42</t>
  </si>
  <si>
    <t>张盛泽</t>
  </si>
  <si>
    <t>8230310327</t>
  </si>
  <si>
    <t>39/42</t>
  </si>
  <si>
    <t>张洋</t>
  </si>
  <si>
    <t>40/42</t>
  </si>
  <si>
    <t>边周陈</t>
  </si>
  <si>
    <t>8230310256</t>
  </si>
  <si>
    <t>林志炜</t>
  </si>
  <si>
    <t>8230310283</t>
  </si>
  <si>
    <t>25/25</t>
  </si>
  <si>
    <t>陈振闻</t>
  </si>
  <si>
    <t>8230310263</t>
  </si>
  <si>
    <t>刘万春</t>
  </si>
  <si>
    <t>8230310286</t>
  </si>
  <si>
    <t>彭世龙</t>
  </si>
  <si>
    <t>8230310294</t>
  </si>
  <si>
    <t>张沛文</t>
  </si>
  <si>
    <t>8230310326</t>
  </si>
  <si>
    <t>41/42</t>
  </si>
  <si>
    <t>王伟</t>
  </si>
  <si>
    <t>8230310305</t>
  </si>
  <si>
    <t>学术活动-8分；无故不按期注册一次扣5分</t>
  </si>
  <si>
    <t>42/42</t>
  </si>
  <si>
    <t>10/42</t>
    <phoneticPr fontId="19" type="noConversion"/>
  </si>
  <si>
    <t>11/42</t>
    <phoneticPr fontId="19" type="noConversion"/>
  </si>
  <si>
    <t>12/42</t>
    <phoneticPr fontId="19" type="noConversion"/>
  </si>
  <si>
    <t>13/42</t>
    <phoneticPr fontId="19" type="noConversion"/>
  </si>
  <si>
    <t>14/42</t>
    <phoneticPr fontId="19" type="noConversion"/>
  </si>
  <si>
    <t>15/42</t>
    <phoneticPr fontId="19" type="noConversion"/>
  </si>
  <si>
    <t>16/42</t>
    <phoneticPr fontId="19" type="noConversion"/>
  </si>
  <si>
    <t>17/42</t>
    <phoneticPr fontId="19" type="noConversion"/>
  </si>
  <si>
    <t>18/42</t>
    <phoneticPr fontId="19" type="noConversion"/>
  </si>
  <si>
    <t>19/42</t>
    <phoneticPr fontId="19" type="noConversion"/>
  </si>
  <si>
    <t>20/42</t>
    <phoneticPr fontId="19" type="noConversion"/>
  </si>
  <si>
    <t>21/42</t>
    <phoneticPr fontId="19" type="noConversion"/>
  </si>
  <si>
    <t>22/42</t>
    <phoneticPr fontId="19" type="noConversion"/>
  </si>
  <si>
    <t>23/42</t>
    <phoneticPr fontId="19" type="noConversion"/>
  </si>
  <si>
    <t>3/59</t>
    <phoneticPr fontId="19" type="noConversion"/>
  </si>
  <si>
    <t>4/59</t>
    <phoneticPr fontId="19" type="noConversion"/>
  </si>
  <si>
    <t>5/59</t>
    <phoneticPr fontId="19" type="noConversion"/>
  </si>
  <si>
    <t>6/59</t>
    <phoneticPr fontId="19" type="noConversion"/>
  </si>
  <si>
    <t>7/59</t>
    <phoneticPr fontId="19" type="noConversion"/>
  </si>
  <si>
    <t>10/59</t>
    <phoneticPr fontId="19" type="noConversion"/>
  </si>
  <si>
    <t>8/59</t>
    <phoneticPr fontId="19" type="noConversion"/>
  </si>
  <si>
    <t>9/59</t>
    <phoneticPr fontId="19" type="noConversion"/>
  </si>
  <si>
    <t>11/59</t>
    <phoneticPr fontId="19" type="noConversion"/>
  </si>
  <si>
    <t>12/59</t>
    <phoneticPr fontId="19" type="noConversion"/>
  </si>
  <si>
    <t>13/59</t>
    <phoneticPr fontId="19" type="noConversion"/>
  </si>
  <si>
    <t>14/59</t>
    <phoneticPr fontId="19" type="noConversion"/>
  </si>
  <si>
    <t>15/59</t>
    <phoneticPr fontId="19" type="noConversion"/>
  </si>
  <si>
    <t>16/59</t>
    <phoneticPr fontId="19" type="noConversion"/>
  </si>
  <si>
    <t>17/59</t>
    <phoneticPr fontId="19" type="noConversion"/>
  </si>
  <si>
    <t>18/59</t>
    <phoneticPr fontId="19" type="noConversion"/>
  </si>
  <si>
    <t>19/59</t>
    <phoneticPr fontId="19" type="noConversion"/>
  </si>
  <si>
    <t>20/59</t>
    <phoneticPr fontId="19" type="noConversion"/>
  </si>
  <si>
    <t>21/59</t>
    <phoneticPr fontId="19" type="noConversion"/>
  </si>
  <si>
    <t>22/59</t>
    <phoneticPr fontId="19" type="noConversion"/>
  </si>
  <si>
    <t>23/59</t>
    <phoneticPr fontId="19" type="noConversion"/>
  </si>
  <si>
    <t>24/59</t>
    <phoneticPr fontId="19" type="noConversion"/>
  </si>
  <si>
    <t>25/59</t>
    <phoneticPr fontId="19" type="noConversion"/>
  </si>
  <si>
    <t>26/59</t>
    <phoneticPr fontId="19" type="noConversion"/>
  </si>
  <si>
    <t>27/59</t>
    <phoneticPr fontId="19" type="noConversion"/>
  </si>
  <si>
    <t>28/59</t>
    <phoneticPr fontId="19" type="noConversion"/>
  </si>
  <si>
    <t>29/59</t>
    <phoneticPr fontId="19" type="noConversion"/>
  </si>
  <si>
    <t>30/59</t>
    <phoneticPr fontId="19" type="noConversion"/>
  </si>
  <si>
    <t>31/59</t>
    <phoneticPr fontId="19" type="noConversion"/>
  </si>
  <si>
    <t>32/59</t>
    <phoneticPr fontId="19" type="noConversion"/>
  </si>
  <si>
    <t>33/59</t>
    <phoneticPr fontId="19" type="noConversion"/>
  </si>
  <si>
    <t>34/59</t>
    <phoneticPr fontId="19" type="noConversion"/>
  </si>
  <si>
    <t>35/59</t>
    <phoneticPr fontId="19" type="noConversion"/>
  </si>
  <si>
    <t>36/59</t>
    <phoneticPr fontId="19" type="noConversion"/>
  </si>
  <si>
    <t>37/59</t>
    <phoneticPr fontId="19" type="noConversion"/>
  </si>
  <si>
    <t>38/59</t>
    <phoneticPr fontId="19" type="noConversion"/>
  </si>
  <si>
    <t>39/59</t>
    <phoneticPr fontId="19" type="noConversion"/>
  </si>
  <si>
    <t>40/59</t>
    <phoneticPr fontId="19" type="noConversion"/>
  </si>
  <si>
    <t>41/59</t>
    <phoneticPr fontId="19" type="noConversion"/>
  </si>
  <si>
    <t>42/59</t>
    <phoneticPr fontId="19" type="noConversion"/>
  </si>
  <si>
    <t>43/59</t>
    <phoneticPr fontId="19" type="noConversion"/>
  </si>
  <si>
    <t>44/59</t>
    <phoneticPr fontId="19" type="noConversion"/>
  </si>
  <si>
    <t>45/59</t>
    <phoneticPr fontId="19" type="noConversion"/>
  </si>
  <si>
    <t>46/59</t>
    <phoneticPr fontId="19" type="noConversion"/>
  </si>
  <si>
    <t>47/59</t>
    <phoneticPr fontId="19" type="noConversion"/>
  </si>
  <si>
    <t>50/59</t>
    <phoneticPr fontId="19" type="noConversion"/>
  </si>
  <si>
    <t>48/59</t>
    <phoneticPr fontId="19" type="noConversion"/>
  </si>
  <si>
    <t>49/59</t>
    <phoneticPr fontId="19" type="noConversion"/>
  </si>
  <si>
    <t>51/59</t>
    <phoneticPr fontId="19" type="noConversion"/>
  </si>
  <si>
    <t>24/25</t>
    <phoneticPr fontId="19" type="noConversion"/>
  </si>
  <si>
    <t>52/59</t>
    <phoneticPr fontId="19" type="noConversion"/>
  </si>
  <si>
    <t>53/59</t>
    <phoneticPr fontId="19" type="noConversion"/>
  </si>
  <si>
    <t>54/59</t>
    <phoneticPr fontId="19" type="noConversion"/>
  </si>
  <si>
    <t>55/59</t>
    <phoneticPr fontId="19" type="noConversion"/>
  </si>
  <si>
    <t>56/59</t>
    <phoneticPr fontId="19" type="noConversion"/>
  </si>
  <si>
    <t>57/59</t>
    <phoneticPr fontId="19" type="noConversion"/>
  </si>
  <si>
    <t>58/59</t>
    <phoneticPr fontId="19" type="noConversion"/>
  </si>
  <si>
    <t>23/25</t>
    <phoneticPr fontId="19" type="noConversion"/>
  </si>
  <si>
    <t>59/59</t>
    <phoneticPr fontId="19" type="noConversion"/>
  </si>
  <si>
    <t>数模完赛6分
班长70</t>
    <phoneticPr fontId="19" type="noConversion"/>
  </si>
  <si>
    <t>暑期社会实践7.333分，
班级班长70分，
数模10分</t>
    <phoneticPr fontId="19" type="noConversion"/>
  </si>
  <si>
    <t>暑期社会实践8.666667分，
班级党支书60分，</t>
    <phoneticPr fontId="19" type="noConversion"/>
  </si>
  <si>
    <t>暑期社会实践13分，
班级副团支书40分，数模10分</t>
    <phoneticPr fontId="19" type="noConversion"/>
  </si>
  <si>
    <t>美丽中国行13分</t>
    <phoneticPr fontId="19" type="noConversion"/>
  </si>
  <si>
    <t>美丽中国行9分；心理委员30分</t>
    <phoneticPr fontId="19" type="noConversion"/>
  </si>
  <si>
    <t>心理委员30分</t>
    <phoneticPr fontId="19" type="noConversion"/>
  </si>
  <si>
    <t>26/42</t>
    <phoneticPr fontId="19" type="noConversion"/>
  </si>
  <si>
    <t>27/42</t>
    <phoneticPr fontId="19" type="noConversion"/>
  </si>
  <si>
    <t>28/42</t>
    <phoneticPr fontId="19" type="noConversion"/>
  </si>
  <si>
    <t>29/42</t>
    <phoneticPr fontId="19" type="noConversion"/>
  </si>
  <si>
    <t>30/42</t>
    <phoneticPr fontId="19" type="noConversion"/>
  </si>
  <si>
    <t>13/26</t>
    <phoneticPr fontId="19" type="noConversion"/>
  </si>
  <si>
    <t>23/38</t>
    <phoneticPr fontId="19" type="noConversion"/>
  </si>
  <si>
    <t>14/26</t>
    <phoneticPr fontId="19" type="noConversion"/>
  </si>
  <si>
    <t>24/38</t>
    <phoneticPr fontId="19" type="noConversion"/>
  </si>
  <si>
    <t>15/26</t>
    <phoneticPr fontId="19" type="noConversion"/>
  </si>
  <si>
    <t>25/38</t>
    <phoneticPr fontId="19" type="noConversion"/>
  </si>
  <si>
    <t>16/26</t>
    <phoneticPr fontId="19" type="noConversion"/>
  </si>
  <si>
    <t>26/38</t>
    <phoneticPr fontId="19" type="noConversion"/>
  </si>
  <si>
    <t>17/26</t>
    <phoneticPr fontId="19" type="noConversion"/>
  </si>
  <si>
    <t>27/38</t>
    <phoneticPr fontId="19" type="noConversion"/>
  </si>
  <si>
    <t>18/26</t>
    <phoneticPr fontId="19" type="noConversion"/>
  </si>
  <si>
    <t>28/38</t>
    <phoneticPr fontId="19" type="noConversion"/>
  </si>
  <si>
    <t>19/26</t>
    <phoneticPr fontId="19" type="noConversion"/>
  </si>
  <si>
    <t>29/38</t>
    <phoneticPr fontId="19" type="noConversion"/>
  </si>
  <si>
    <t>30/38</t>
    <phoneticPr fontId="19" type="noConversion"/>
  </si>
  <si>
    <t>31/38</t>
    <phoneticPr fontId="19" type="noConversion"/>
  </si>
  <si>
    <t>32/38</t>
    <phoneticPr fontId="19" type="noConversion"/>
  </si>
  <si>
    <t>33/38</t>
    <phoneticPr fontId="19" type="noConversion"/>
  </si>
  <si>
    <t>34/38</t>
    <phoneticPr fontId="19" type="noConversion"/>
  </si>
  <si>
    <t>35/38</t>
    <phoneticPr fontId="19" type="noConversion"/>
  </si>
  <si>
    <t>20/26</t>
    <phoneticPr fontId="19" type="noConversion"/>
  </si>
  <si>
    <t>21/26</t>
    <phoneticPr fontId="19" type="noConversion"/>
  </si>
  <si>
    <t>22/26</t>
    <phoneticPr fontId="19" type="noConversion"/>
  </si>
  <si>
    <t>23/26</t>
    <phoneticPr fontId="19" type="noConversion"/>
  </si>
  <si>
    <t>数模完赛8分</t>
    <phoneticPr fontId="19" type="noConversion"/>
  </si>
  <si>
    <t>25/42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</si>
</sst>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 "/>
    <numFmt numFmtId="178" formatCode="0.00_);[Red]\(0.00\)"/>
  </numFmts>
  <fonts count="20">
    <font>
      <sz val="11"/>
      <color theme="1"/>
      <name val="等线"/>
      <charset val="134"/>
      <scheme val="minor"/>
    </font>
    <font>
      <b/>
      <sz val="20"/>
      <name val="黑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仿宋"/>
      <family val="3"/>
      <charset val="134"/>
    </font>
    <font>
      <sz val="10"/>
      <name val="Times New Roman"/>
      <family val="1"/>
    </font>
    <font>
      <b/>
      <sz val="14"/>
      <name val="Times New Roman"/>
      <family val="1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10" fontId="5" fillId="0" borderId="9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 wrapText="1"/>
    </xf>
    <xf numFmtId="177" fontId="7" fillId="0" borderId="1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7" fontId="7" fillId="0" borderId="14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178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7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5"/>
  <sheetViews>
    <sheetView tabSelected="1" topLeftCell="A28" workbookViewId="0">
      <selection activeCell="A20" sqref="A20:XFD20"/>
    </sheetView>
  </sheetViews>
  <sheetFormatPr defaultColWidth="9" defaultRowHeight="14"/>
  <cols>
    <col min="3" max="3" width="12.6640625" customWidth="1"/>
    <col min="4" max="4" width="11.75" style="2" customWidth="1"/>
    <col min="7" max="7" width="15.25" customWidth="1"/>
    <col min="16" max="16" width="8.9140625" style="3"/>
  </cols>
  <sheetData>
    <row r="1" spans="1:23" s="1" customFormat="1" ht="42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2"/>
      <c r="V1" s="22"/>
      <c r="W1" s="22"/>
    </row>
    <row r="2" spans="1:23" s="1" customFormat="1" ht="49.75" customHeight="1">
      <c r="A2" s="34" t="s">
        <v>1</v>
      </c>
      <c r="B2" s="36" t="s">
        <v>2</v>
      </c>
      <c r="C2" s="38" t="s">
        <v>3</v>
      </c>
      <c r="D2" s="40" t="s">
        <v>4</v>
      </c>
      <c r="E2" s="28" t="s">
        <v>5</v>
      </c>
      <c r="F2" s="29"/>
      <c r="G2" s="29"/>
      <c r="H2" s="30"/>
      <c r="I2" s="31"/>
      <c r="J2" s="31"/>
      <c r="K2" s="31"/>
      <c r="L2" s="31"/>
      <c r="M2" s="32"/>
      <c r="N2" s="33" t="s">
        <v>6</v>
      </c>
      <c r="O2" s="30"/>
      <c r="P2" s="42" t="s">
        <v>7</v>
      </c>
      <c r="Q2" s="44" t="s">
        <v>8</v>
      </c>
      <c r="R2" s="46" t="s">
        <v>9</v>
      </c>
      <c r="S2" s="48" t="s">
        <v>10</v>
      </c>
      <c r="T2" s="50" t="s">
        <v>11</v>
      </c>
      <c r="U2" s="22"/>
      <c r="V2" s="22"/>
      <c r="W2" s="22"/>
    </row>
    <row r="3" spans="1:23" s="1" customFormat="1" ht="66" customHeight="1">
      <c r="A3" s="35"/>
      <c r="B3" s="37"/>
      <c r="C3" s="39"/>
      <c r="D3" s="41"/>
      <c r="E3" s="4" t="s">
        <v>12</v>
      </c>
      <c r="F3" s="5" t="s">
        <v>13</v>
      </c>
      <c r="G3" s="5" t="s">
        <v>14</v>
      </c>
      <c r="H3" s="6" t="s">
        <v>15</v>
      </c>
      <c r="I3" s="13" t="s">
        <v>16</v>
      </c>
      <c r="J3" s="13" t="s">
        <v>17</v>
      </c>
      <c r="K3" s="13" t="s">
        <v>18</v>
      </c>
      <c r="L3" s="13" t="s">
        <v>17</v>
      </c>
      <c r="M3" s="14" t="s">
        <v>19</v>
      </c>
      <c r="N3" s="15" t="s">
        <v>20</v>
      </c>
      <c r="O3" s="6" t="s">
        <v>17</v>
      </c>
      <c r="P3" s="43"/>
      <c r="Q3" s="45"/>
      <c r="R3" s="47"/>
      <c r="S3" s="49"/>
      <c r="T3" s="51"/>
      <c r="U3" s="22"/>
      <c r="V3" s="22"/>
      <c r="W3" s="22"/>
    </row>
    <row r="4" spans="1:23" s="1" customFormat="1" ht="43.25" customHeight="1">
      <c r="A4" s="7">
        <v>1</v>
      </c>
      <c r="B4" s="8" t="s">
        <v>21</v>
      </c>
      <c r="C4" s="8">
        <v>3230300267</v>
      </c>
      <c r="D4" s="8" t="s">
        <v>22</v>
      </c>
      <c r="E4" s="9">
        <v>60</v>
      </c>
      <c r="F4" s="10">
        <v>-4</v>
      </c>
      <c r="G4" s="11" t="s">
        <v>23</v>
      </c>
      <c r="H4" s="12">
        <v>78.873239436619698</v>
      </c>
      <c r="I4" s="16">
        <v>100</v>
      </c>
      <c r="J4" s="17" t="s">
        <v>24</v>
      </c>
      <c r="K4" s="18">
        <v>40</v>
      </c>
      <c r="L4" s="17" t="s">
        <v>25</v>
      </c>
      <c r="M4" s="19">
        <v>88</v>
      </c>
      <c r="N4" s="9">
        <v>6.8702316298593997</v>
      </c>
      <c r="O4" s="20" t="s">
        <v>26</v>
      </c>
      <c r="P4" s="21">
        <v>83.487173553323998</v>
      </c>
      <c r="Q4" s="23" t="s">
        <v>27</v>
      </c>
      <c r="R4" s="23" t="s">
        <v>28</v>
      </c>
      <c r="S4" s="7">
        <v>1</v>
      </c>
      <c r="T4" s="24"/>
      <c r="U4" s="22"/>
    </row>
    <row r="5" spans="1:23" s="1" customFormat="1" ht="43.25" customHeight="1">
      <c r="A5" s="7">
        <v>2</v>
      </c>
      <c r="B5" s="8" t="s">
        <v>29</v>
      </c>
      <c r="C5" s="8">
        <v>3230300268</v>
      </c>
      <c r="D5" s="8" t="s">
        <v>22</v>
      </c>
      <c r="E5" s="9">
        <v>60</v>
      </c>
      <c r="F5" s="10">
        <v>11</v>
      </c>
      <c r="G5" s="11" t="s">
        <v>30</v>
      </c>
      <c r="H5" s="12">
        <v>100</v>
      </c>
      <c r="I5" s="16">
        <v>100</v>
      </c>
      <c r="J5" s="17" t="s">
        <v>31</v>
      </c>
      <c r="K5" s="18"/>
      <c r="L5" s="17"/>
      <c r="M5" s="19">
        <v>80</v>
      </c>
      <c r="N5" s="9">
        <v>8.3965680902931705</v>
      </c>
      <c r="O5" s="20" t="s">
        <v>32</v>
      </c>
      <c r="P5" s="21">
        <v>77.419828404514703</v>
      </c>
      <c r="Q5" s="23" t="s">
        <v>33</v>
      </c>
      <c r="R5" s="23" t="s">
        <v>34</v>
      </c>
      <c r="S5" s="7">
        <v>2</v>
      </c>
      <c r="T5" s="24"/>
      <c r="U5" s="22"/>
    </row>
    <row r="6" spans="1:23" s="1" customFormat="1" ht="43.25" customHeight="1">
      <c r="A6" s="7">
        <v>3</v>
      </c>
      <c r="B6" s="8" t="s">
        <v>35</v>
      </c>
      <c r="C6" s="8">
        <v>3230300249</v>
      </c>
      <c r="D6" s="8" t="s">
        <v>36</v>
      </c>
      <c r="E6" s="9">
        <v>60</v>
      </c>
      <c r="F6" s="10">
        <v>10</v>
      </c>
      <c r="G6" s="11" t="s">
        <v>37</v>
      </c>
      <c r="H6" s="12">
        <v>93.184238551650694</v>
      </c>
      <c r="I6" s="16">
        <v>100</v>
      </c>
      <c r="J6" s="17" t="s">
        <v>38</v>
      </c>
      <c r="K6" s="18"/>
      <c r="L6" s="17"/>
      <c r="M6" s="19">
        <v>80</v>
      </c>
      <c r="N6" s="9">
        <v>12.048192771084301</v>
      </c>
      <c r="O6" s="20" t="s">
        <v>37</v>
      </c>
      <c r="P6" s="21">
        <v>77.261621566136796</v>
      </c>
      <c r="Q6" s="23" t="s">
        <v>39</v>
      </c>
      <c r="R6" s="23" t="s">
        <v>40</v>
      </c>
      <c r="S6" s="7">
        <v>3</v>
      </c>
      <c r="T6" s="24"/>
      <c r="U6" s="22"/>
    </row>
    <row r="7" spans="1:23" s="1" customFormat="1" ht="43.25" customHeight="1">
      <c r="A7" s="7">
        <v>4</v>
      </c>
      <c r="B7" s="8" t="s">
        <v>41</v>
      </c>
      <c r="C7" s="8" t="s">
        <v>42</v>
      </c>
      <c r="D7" s="8" t="s">
        <v>43</v>
      </c>
      <c r="E7" s="9">
        <v>60</v>
      </c>
      <c r="F7" s="10">
        <v>-8</v>
      </c>
      <c r="G7" s="11" t="s">
        <v>44</v>
      </c>
      <c r="H7" s="12">
        <f>(E7+F7)/94*100</f>
        <v>55.319148936170215</v>
      </c>
      <c r="I7" s="16">
        <f>180/180*100</f>
        <v>100</v>
      </c>
      <c r="J7" s="17" t="s">
        <v>45</v>
      </c>
      <c r="K7" s="18"/>
      <c r="L7" s="17"/>
      <c r="M7" s="19">
        <f>0.8*I7+0.2*K7</f>
        <v>80</v>
      </c>
      <c r="N7" s="9">
        <v>6.52</v>
      </c>
      <c r="O7" s="20" t="s">
        <v>46</v>
      </c>
      <c r="P7" s="21">
        <f>0.05*H7+0.9*M7+0.05*N7</f>
        <v>75.091957446808507</v>
      </c>
      <c r="Q7" s="23" t="s">
        <v>47</v>
      </c>
      <c r="R7" s="23" t="s">
        <v>48</v>
      </c>
      <c r="S7" s="7">
        <v>4</v>
      </c>
      <c r="T7" s="24"/>
      <c r="U7" s="22"/>
    </row>
    <row r="8" spans="1:23" s="1" customFormat="1" ht="43.25" customHeight="1">
      <c r="A8" s="7">
        <v>5</v>
      </c>
      <c r="B8" s="8" t="s">
        <v>49</v>
      </c>
      <c r="C8" s="8" t="s">
        <v>50</v>
      </c>
      <c r="D8" s="8" t="s">
        <v>36</v>
      </c>
      <c r="E8" s="9">
        <v>60</v>
      </c>
      <c r="F8" s="10">
        <v>-12</v>
      </c>
      <c r="G8" s="11" t="s">
        <v>51</v>
      </c>
      <c r="H8" s="12">
        <v>49.792531120331944</v>
      </c>
      <c r="I8" s="16">
        <v>120</v>
      </c>
      <c r="J8" s="17" t="s">
        <v>52</v>
      </c>
      <c r="K8" s="18"/>
      <c r="L8" s="17"/>
      <c r="M8" s="19">
        <v>80</v>
      </c>
      <c r="N8" s="9"/>
      <c r="O8" s="20"/>
      <c r="P8" s="21">
        <v>74.489626556016603</v>
      </c>
      <c r="Q8" s="23" t="s">
        <v>53</v>
      </c>
      <c r="R8" s="23" t="s">
        <v>48</v>
      </c>
      <c r="S8" s="7">
        <v>5</v>
      </c>
      <c r="T8" s="24"/>
      <c r="U8" s="22"/>
    </row>
    <row r="9" spans="1:23" s="1" customFormat="1" ht="43.25" customHeight="1">
      <c r="A9" s="7">
        <v>6</v>
      </c>
      <c r="B9" s="8" t="s">
        <v>54</v>
      </c>
      <c r="C9" s="8" t="s">
        <v>55</v>
      </c>
      <c r="D9" s="8" t="s">
        <v>43</v>
      </c>
      <c r="E9" s="9">
        <v>60</v>
      </c>
      <c r="F9" s="10">
        <v>0</v>
      </c>
      <c r="G9" s="11"/>
      <c r="H9" s="12">
        <f>(E9+F9)/94*100</f>
        <v>63.829787234042556</v>
      </c>
      <c r="I9" s="16">
        <f>150/180*100</f>
        <v>83.333333333333343</v>
      </c>
      <c r="J9" s="17" t="s">
        <v>56</v>
      </c>
      <c r="K9" s="18"/>
      <c r="L9" s="17"/>
      <c r="M9" s="19">
        <f>0.8*I9+0.2*K9</f>
        <v>66.666666666666671</v>
      </c>
      <c r="N9" s="9">
        <v>10.87</v>
      </c>
      <c r="O9" s="20" t="s">
        <v>57</v>
      </c>
      <c r="P9" s="21">
        <f>0.05*H9+0.9*M9+0.05*N9</f>
        <v>63.734989361702134</v>
      </c>
      <c r="Q9" s="23" t="s">
        <v>58</v>
      </c>
      <c r="R9" s="23" t="s">
        <v>59</v>
      </c>
      <c r="S9" s="7">
        <v>6</v>
      </c>
      <c r="T9" s="24"/>
      <c r="U9" s="22"/>
    </row>
    <row r="10" spans="1:23" s="1" customFormat="1" ht="43.25" customHeight="1">
      <c r="A10" s="7">
        <v>7</v>
      </c>
      <c r="B10" s="8" t="s">
        <v>60</v>
      </c>
      <c r="C10" s="8">
        <v>3230300263</v>
      </c>
      <c r="D10" s="8" t="s">
        <v>22</v>
      </c>
      <c r="E10" s="9">
        <v>60</v>
      </c>
      <c r="F10" s="10">
        <v>2</v>
      </c>
      <c r="G10" s="11" t="s">
        <v>61</v>
      </c>
      <c r="H10" s="12">
        <v>87.323943661971796</v>
      </c>
      <c r="I10" s="16">
        <v>66.6666666666667</v>
      </c>
      <c r="J10" s="17" t="s">
        <v>62</v>
      </c>
      <c r="K10" s="18"/>
      <c r="L10" s="17"/>
      <c r="M10" s="19">
        <v>53.3333333333333</v>
      </c>
      <c r="N10" s="9"/>
      <c r="O10" s="20"/>
      <c r="P10" s="21">
        <v>52.366197183098599</v>
      </c>
      <c r="Q10" s="23" t="s">
        <v>63</v>
      </c>
      <c r="R10" s="23" t="s">
        <v>64</v>
      </c>
      <c r="S10" s="7">
        <v>7</v>
      </c>
      <c r="T10" s="24"/>
      <c r="U10" s="22"/>
    </row>
    <row r="11" spans="1:23" s="1" customFormat="1" ht="43.25" customHeight="1">
      <c r="A11" s="7">
        <v>8</v>
      </c>
      <c r="B11" s="8" t="s">
        <v>65</v>
      </c>
      <c r="C11" s="8">
        <v>3230300256</v>
      </c>
      <c r="D11" s="8" t="s">
        <v>22</v>
      </c>
      <c r="E11" s="9">
        <v>60</v>
      </c>
      <c r="F11" s="10">
        <v>-4</v>
      </c>
      <c r="G11" s="11" t="s">
        <v>23</v>
      </c>
      <c r="H11" s="12">
        <v>78.873239436619698</v>
      </c>
      <c r="I11" s="16">
        <v>66.6666666666667</v>
      </c>
      <c r="J11" s="17" t="s">
        <v>66</v>
      </c>
      <c r="K11" s="18"/>
      <c r="L11" s="17"/>
      <c r="M11" s="19">
        <v>53.3333333333333</v>
      </c>
      <c r="N11" s="9">
        <v>8.3965680902931705</v>
      </c>
      <c r="O11" s="20" t="s">
        <v>67</v>
      </c>
      <c r="P11" s="21">
        <v>52.363490376345602</v>
      </c>
      <c r="Q11" s="23" t="s">
        <v>68</v>
      </c>
      <c r="R11" s="23" t="s">
        <v>69</v>
      </c>
      <c r="S11" s="7">
        <v>8</v>
      </c>
      <c r="T11" s="24"/>
      <c r="U11" s="22"/>
    </row>
    <row r="12" spans="1:23" s="1" customFormat="1" ht="43.25" customHeight="1">
      <c r="A12" s="7">
        <v>9</v>
      </c>
      <c r="B12" s="8" t="s">
        <v>70</v>
      </c>
      <c r="C12" s="8">
        <v>3230300257</v>
      </c>
      <c r="D12" s="8" t="s">
        <v>22</v>
      </c>
      <c r="E12" s="9">
        <v>60</v>
      </c>
      <c r="F12" s="10">
        <v>0</v>
      </c>
      <c r="G12" s="11" t="s">
        <v>71</v>
      </c>
      <c r="H12" s="12">
        <v>84.507042253521107</v>
      </c>
      <c r="I12" s="16">
        <v>26.6666666666667</v>
      </c>
      <c r="J12" s="17" t="s">
        <v>72</v>
      </c>
      <c r="K12" s="18">
        <v>100</v>
      </c>
      <c r="L12" s="17" t="s">
        <v>73</v>
      </c>
      <c r="M12" s="19">
        <v>41.3333333333333</v>
      </c>
      <c r="N12" s="9">
        <v>14.122104626757499</v>
      </c>
      <c r="O12" s="20" t="s">
        <v>74</v>
      </c>
      <c r="P12" s="21">
        <v>42.131457344013903</v>
      </c>
      <c r="Q12" s="23" t="s">
        <v>75</v>
      </c>
      <c r="R12" s="23" t="s">
        <v>76</v>
      </c>
      <c r="S12" s="7">
        <v>9</v>
      </c>
      <c r="T12" s="24"/>
      <c r="U12" s="22"/>
    </row>
    <row r="13" spans="1:23" s="1" customFormat="1" ht="43.25" customHeight="1">
      <c r="A13" s="7">
        <v>10</v>
      </c>
      <c r="B13" s="8" t="s">
        <v>77</v>
      </c>
      <c r="C13" s="8">
        <v>3230300231</v>
      </c>
      <c r="D13" s="8" t="s">
        <v>36</v>
      </c>
      <c r="E13" s="9">
        <v>60</v>
      </c>
      <c r="F13" s="10">
        <v>10</v>
      </c>
      <c r="G13" s="11" t="s">
        <v>37</v>
      </c>
      <c r="H13" s="12">
        <v>93.184238551650694</v>
      </c>
      <c r="I13" s="16">
        <v>50</v>
      </c>
      <c r="J13" s="17" t="s">
        <v>78</v>
      </c>
      <c r="K13" s="18"/>
      <c r="L13" s="17"/>
      <c r="M13" s="19">
        <v>40</v>
      </c>
      <c r="N13" s="9"/>
      <c r="O13" s="20"/>
      <c r="P13" s="21">
        <v>40.659211927582497</v>
      </c>
      <c r="Q13" s="23" t="s">
        <v>79</v>
      </c>
      <c r="R13" s="23" t="s">
        <v>80</v>
      </c>
      <c r="S13" s="7">
        <v>10</v>
      </c>
      <c r="T13" s="24"/>
      <c r="U13" s="22"/>
    </row>
    <row r="14" spans="1:23" s="1" customFormat="1" ht="43.25" customHeight="1">
      <c r="A14" s="7">
        <v>11</v>
      </c>
      <c r="B14" s="8" t="s">
        <v>81</v>
      </c>
      <c r="C14" s="8" t="s">
        <v>82</v>
      </c>
      <c r="D14" s="8" t="s">
        <v>43</v>
      </c>
      <c r="E14" s="9">
        <v>60</v>
      </c>
      <c r="F14" s="10">
        <v>11.4</v>
      </c>
      <c r="G14" s="11" t="s">
        <v>83</v>
      </c>
      <c r="H14" s="12">
        <f>(E14+F14)/94*100</f>
        <v>75.957446808510639</v>
      </c>
      <c r="I14" s="16">
        <f>75/180*100</f>
        <v>41.666666666666671</v>
      </c>
      <c r="J14" s="17" t="s">
        <v>84</v>
      </c>
      <c r="K14" s="18"/>
      <c r="L14" s="17"/>
      <c r="M14" s="19">
        <f>0.8*I14+0.2*K14</f>
        <v>33.333333333333336</v>
      </c>
      <c r="N14" s="9">
        <v>43.48</v>
      </c>
      <c r="O14" s="20" t="s">
        <v>85</v>
      </c>
      <c r="P14" s="21">
        <f>0.05*H14+0.9*M14+0.05*N14</f>
        <v>35.971872340425534</v>
      </c>
      <c r="Q14" s="23" t="s">
        <v>86</v>
      </c>
      <c r="R14" s="23" t="s">
        <v>87</v>
      </c>
      <c r="S14" s="7">
        <v>11</v>
      </c>
      <c r="T14" s="24"/>
      <c r="U14" s="22"/>
    </row>
    <row r="15" spans="1:23" s="1" customFormat="1" ht="43.25" customHeight="1">
      <c r="A15" s="7">
        <v>12</v>
      </c>
      <c r="B15" s="8" t="s">
        <v>88</v>
      </c>
      <c r="C15" s="8" t="s">
        <v>89</v>
      </c>
      <c r="D15" s="8" t="s">
        <v>36</v>
      </c>
      <c r="E15" s="9">
        <v>60</v>
      </c>
      <c r="F15" s="10">
        <v>0</v>
      </c>
      <c r="G15" s="11" t="s">
        <v>71</v>
      </c>
      <c r="H15" s="12">
        <v>62.240639999999999</v>
      </c>
      <c r="I15" s="16">
        <v>50</v>
      </c>
      <c r="J15" s="17" t="s">
        <v>90</v>
      </c>
      <c r="K15" s="18"/>
      <c r="L15" s="17"/>
      <c r="M15" s="19">
        <v>33.395000000000003</v>
      </c>
      <c r="N15" s="9">
        <v>5.6603700000000003</v>
      </c>
      <c r="O15" s="20" t="s">
        <v>46</v>
      </c>
      <c r="P15" s="21">
        <v>33.395052062945297</v>
      </c>
      <c r="Q15" s="23" t="s">
        <v>91</v>
      </c>
      <c r="R15" s="23" t="s">
        <v>59</v>
      </c>
      <c r="S15" s="7">
        <v>12</v>
      </c>
      <c r="T15" s="24"/>
      <c r="U15" s="22"/>
    </row>
    <row r="16" spans="1:23" s="1" customFormat="1" ht="43.25" customHeight="1">
      <c r="A16" s="7">
        <v>13</v>
      </c>
      <c r="B16" s="8" t="s">
        <v>92</v>
      </c>
      <c r="C16" s="8">
        <v>3230300251</v>
      </c>
      <c r="D16" s="8" t="s">
        <v>36</v>
      </c>
      <c r="E16" s="9">
        <v>60</v>
      </c>
      <c r="F16" s="10">
        <v>0</v>
      </c>
      <c r="G16" s="11" t="s">
        <v>71</v>
      </c>
      <c r="H16" s="12">
        <v>79.872204472843407</v>
      </c>
      <c r="I16" s="16">
        <v>20</v>
      </c>
      <c r="J16" s="17" t="s">
        <v>93</v>
      </c>
      <c r="K16" s="18">
        <v>76.191428571428602</v>
      </c>
      <c r="L16" s="17" t="s">
        <v>94</v>
      </c>
      <c r="M16" s="19">
        <v>31.238285714285698</v>
      </c>
      <c r="N16" s="9">
        <v>25.3012048192771</v>
      </c>
      <c r="O16" s="20" t="s">
        <v>95</v>
      </c>
      <c r="P16" s="21">
        <v>33.373127607463204</v>
      </c>
      <c r="Q16" s="23" t="s">
        <v>96</v>
      </c>
      <c r="R16" s="23" t="s">
        <v>97</v>
      </c>
      <c r="S16" s="7">
        <v>13</v>
      </c>
      <c r="T16" s="24"/>
      <c r="U16" s="22"/>
    </row>
    <row r="17" spans="1:21" s="1" customFormat="1" ht="43.25" customHeight="1">
      <c r="A17" s="7">
        <v>14</v>
      </c>
      <c r="B17" s="8" t="s">
        <v>98</v>
      </c>
      <c r="C17" s="8" t="s">
        <v>99</v>
      </c>
      <c r="D17" s="8" t="s">
        <v>43</v>
      </c>
      <c r="E17" s="9">
        <v>60</v>
      </c>
      <c r="F17" s="10">
        <v>-4</v>
      </c>
      <c r="G17" s="11" t="s">
        <v>100</v>
      </c>
      <c r="H17" s="12">
        <f>(E17+F17)/96.4*100</f>
        <v>58.091286307053934</v>
      </c>
      <c r="I17" s="16">
        <f>45/120*100</f>
        <v>37.5</v>
      </c>
      <c r="J17" s="17" t="s">
        <v>101</v>
      </c>
      <c r="K17" s="18"/>
      <c r="L17" s="17"/>
      <c r="M17" s="19">
        <f>0.8*I17+0.2*K17</f>
        <v>30</v>
      </c>
      <c r="N17" s="9">
        <v>6.6</v>
      </c>
      <c r="O17" s="20" t="s">
        <v>102</v>
      </c>
      <c r="P17" s="21">
        <f>0.05*H17+0.9*M17+0.05*N17</f>
        <v>30.234564315352696</v>
      </c>
      <c r="Q17" s="23" t="s">
        <v>520</v>
      </c>
      <c r="R17" s="23" t="s">
        <v>103</v>
      </c>
      <c r="S17" s="7">
        <v>14</v>
      </c>
      <c r="T17" s="24"/>
      <c r="U17" s="22"/>
    </row>
    <row r="18" spans="1:21" s="1" customFormat="1" ht="43.25" customHeight="1">
      <c r="A18" s="7">
        <v>15</v>
      </c>
      <c r="B18" s="8" t="s">
        <v>104</v>
      </c>
      <c r="C18" s="8">
        <v>3230300233</v>
      </c>
      <c r="D18" s="8" t="s">
        <v>36</v>
      </c>
      <c r="E18" s="9">
        <v>60</v>
      </c>
      <c r="F18" s="10">
        <v>10</v>
      </c>
      <c r="G18" s="11" t="s">
        <v>37</v>
      </c>
      <c r="H18" s="12">
        <v>93.184238551650694</v>
      </c>
      <c r="I18" s="16">
        <v>10</v>
      </c>
      <c r="J18" s="17" t="s">
        <v>105</v>
      </c>
      <c r="K18" s="18">
        <v>100</v>
      </c>
      <c r="L18" s="17" t="s">
        <v>106</v>
      </c>
      <c r="M18" s="19">
        <v>28</v>
      </c>
      <c r="N18" s="9">
        <v>6.0240963855421699</v>
      </c>
      <c r="O18" s="20" t="s">
        <v>107</v>
      </c>
      <c r="P18" s="21">
        <v>30.1604167468596</v>
      </c>
      <c r="Q18" s="23" t="s">
        <v>108</v>
      </c>
      <c r="R18" s="23" t="s">
        <v>109</v>
      </c>
      <c r="S18" s="7">
        <v>15</v>
      </c>
      <c r="T18" s="24"/>
      <c r="U18" s="22"/>
    </row>
    <row r="19" spans="1:21" s="1" customFormat="1" ht="43.25" customHeight="1">
      <c r="A19" s="7">
        <v>16</v>
      </c>
      <c r="B19" s="8" t="s">
        <v>110</v>
      </c>
      <c r="C19" s="8" t="s">
        <v>111</v>
      </c>
      <c r="D19" s="8" t="s">
        <v>36</v>
      </c>
      <c r="E19" s="9">
        <v>60</v>
      </c>
      <c r="F19" s="10">
        <v>-6</v>
      </c>
      <c r="G19" s="11" t="s">
        <v>112</v>
      </c>
      <c r="H19" s="12">
        <v>56.016590000000001</v>
      </c>
      <c r="I19" s="16">
        <v>40</v>
      </c>
      <c r="J19" s="17" t="s">
        <v>113</v>
      </c>
      <c r="K19" s="18"/>
      <c r="L19" s="17"/>
      <c r="M19" s="19">
        <v>26.667000000000002</v>
      </c>
      <c r="N19" s="9">
        <v>66.037735999999995</v>
      </c>
      <c r="O19" s="20" t="s">
        <v>114</v>
      </c>
      <c r="P19" s="21">
        <v>30.102716667971499</v>
      </c>
      <c r="Q19" s="23" t="s">
        <v>521</v>
      </c>
      <c r="R19" s="23" t="s">
        <v>87</v>
      </c>
      <c r="S19" s="7">
        <v>16</v>
      </c>
      <c r="T19" s="24"/>
      <c r="U19" s="22"/>
    </row>
    <row r="20" spans="1:21" s="1" customFormat="1" ht="43.25" customHeight="1">
      <c r="A20" s="7">
        <v>17</v>
      </c>
      <c r="B20" s="8" t="s">
        <v>115</v>
      </c>
      <c r="C20" s="8" t="s">
        <v>116</v>
      </c>
      <c r="D20" s="8" t="s">
        <v>117</v>
      </c>
      <c r="E20" s="9">
        <v>60</v>
      </c>
      <c r="F20" s="10">
        <v>10</v>
      </c>
      <c r="G20" s="11" t="s">
        <v>118</v>
      </c>
      <c r="H20" s="12">
        <v>74.468000000000004</v>
      </c>
      <c r="I20" s="16">
        <v>50</v>
      </c>
      <c r="J20" s="17" t="s">
        <v>119</v>
      </c>
      <c r="K20" s="18"/>
      <c r="L20" s="17"/>
      <c r="M20" s="19">
        <v>22.222000000000001</v>
      </c>
      <c r="N20" s="9">
        <v>93.478200000000001</v>
      </c>
      <c r="O20" s="20" t="s">
        <v>120</v>
      </c>
      <c r="P20" s="21">
        <v>28.3973172987974</v>
      </c>
      <c r="Q20" s="23" t="s">
        <v>121</v>
      </c>
      <c r="R20" s="23" t="s">
        <v>103</v>
      </c>
      <c r="S20" s="7">
        <v>17</v>
      </c>
      <c r="T20" s="24"/>
      <c r="U20" s="22"/>
    </row>
    <row r="21" spans="1:21" s="1" customFormat="1" ht="43.25" customHeight="1">
      <c r="A21" s="7">
        <v>18</v>
      </c>
      <c r="B21" s="8" t="s">
        <v>122</v>
      </c>
      <c r="C21" s="8">
        <v>3230300260</v>
      </c>
      <c r="D21" s="8" t="s">
        <v>22</v>
      </c>
      <c r="E21" s="9">
        <v>60</v>
      </c>
      <c r="F21" s="10">
        <v>-6</v>
      </c>
      <c r="G21" s="11" t="s">
        <v>112</v>
      </c>
      <c r="H21" s="12">
        <v>76.056338028168994</v>
      </c>
      <c r="I21" s="16">
        <v>26.6666666666667</v>
      </c>
      <c r="J21" s="17" t="s">
        <v>123</v>
      </c>
      <c r="K21" s="18"/>
      <c r="L21" s="17"/>
      <c r="M21" s="19">
        <v>21.3333333333333</v>
      </c>
      <c r="N21" s="9">
        <v>14.885501864695399</v>
      </c>
      <c r="O21" s="20" t="s">
        <v>124</v>
      </c>
      <c r="P21" s="21">
        <v>23.747091994643199</v>
      </c>
      <c r="Q21" s="23" t="s">
        <v>125</v>
      </c>
      <c r="R21" s="23" t="s">
        <v>126</v>
      </c>
      <c r="S21" s="7">
        <v>18</v>
      </c>
      <c r="T21" s="24"/>
      <c r="U21" s="22"/>
    </row>
    <row r="22" spans="1:21" s="1" customFormat="1" ht="43.25" customHeight="1">
      <c r="A22" s="7">
        <v>19</v>
      </c>
      <c r="B22" s="8" t="s">
        <v>127</v>
      </c>
      <c r="C22" s="8" t="s">
        <v>128</v>
      </c>
      <c r="D22" s="8" t="s">
        <v>117</v>
      </c>
      <c r="E22" s="9">
        <v>60</v>
      </c>
      <c r="F22" s="10">
        <v>0</v>
      </c>
      <c r="G22" s="11" t="s">
        <v>71</v>
      </c>
      <c r="H22" s="12">
        <v>63.829700000000003</v>
      </c>
      <c r="I22" s="16">
        <v>40</v>
      </c>
      <c r="J22" s="17" t="s">
        <v>129</v>
      </c>
      <c r="K22" s="18"/>
      <c r="L22" s="17"/>
      <c r="M22" s="19">
        <v>17.777999999999999</v>
      </c>
      <c r="N22" s="9">
        <v>80</v>
      </c>
      <c r="O22" s="20" t="s">
        <v>130</v>
      </c>
      <c r="P22" s="21">
        <v>23.539315448658702</v>
      </c>
      <c r="Q22" s="23" t="s">
        <v>131</v>
      </c>
      <c r="R22" s="23" t="s">
        <v>132</v>
      </c>
      <c r="S22" s="7">
        <v>19</v>
      </c>
      <c r="T22" s="24"/>
      <c r="U22" s="22"/>
    </row>
    <row r="23" spans="1:21" s="1" customFormat="1" ht="43.25" customHeight="1">
      <c r="A23" s="7">
        <v>20</v>
      </c>
      <c r="B23" s="8" t="s">
        <v>133</v>
      </c>
      <c r="C23" s="8" t="s">
        <v>134</v>
      </c>
      <c r="D23" s="8" t="s">
        <v>117</v>
      </c>
      <c r="E23" s="9">
        <v>60</v>
      </c>
      <c r="F23" s="10">
        <v>-13</v>
      </c>
      <c r="G23" s="11" t="s">
        <v>135</v>
      </c>
      <c r="H23" s="12">
        <f>SUM(E23,F23)</f>
        <v>47</v>
      </c>
      <c r="I23" s="16">
        <v>50</v>
      </c>
      <c r="J23" s="17" t="s">
        <v>136</v>
      </c>
      <c r="K23" s="18"/>
      <c r="L23" s="17"/>
      <c r="M23" s="19">
        <v>22.222000000000001</v>
      </c>
      <c r="N23" s="9">
        <v>6.5217000000000001</v>
      </c>
      <c r="O23" s="20" t="s">
        <v>46</v>
      </c>
      <c r="P23" s="21">
        <v>22.826086956521699</v>
      </c>
      <c r="Q23" s="23" t="s">
        <v>137</v>
      </c>
      <c r="R23" s="23" t="s">
        <v>138</v>
      </c>
      <c r="S23" s="7">
        <v>20</v>
      </c>
      <c r="T23" s="24"/>
      <c r="U23" s="22"/>
    </row>
    <row r="24" spans="1:21" s="1" customFormat="1" ht="43.25" customHeight="1">
      <c r="A24" s="7">
        <v>21</v>
      </c>
      <c r="B24" s="8" t="s">
        <v>139</v>
      </c>
      <c r="C24" s="8">
        <v>3230300265</v>
      </c>
      <c r="D24" s="8" t="s">
        <v>22</v>
      </c>
      <c r="E24" s="9">
        <v>60</v>
      </c>
      <c r="F24" s="10">
        <v>-2</v>
      </c>
      <c r="G24" s="11" t="s">
        <v>140</v>
      </c>
      <c r="H24" s="12">
        <v>81.690140845070403</v>
      </c>
      <c r="I24" s="16"/>
      <c r="J24" s="17"/>
      <c r="K24" s="18">
        <v>100</v>
      </c>
      <c r="L24" s="17" t="s">
        <v>73</v>
      </c>
      <c r="M24" s="19">
        <v>20</v>
      </c>
      <c r="N24" s="9">
        <v>13.740463259718799</v>
      </c>
      <c r="O24" s="20" t="s">
        <v>141</v>
      </c>
      <c r="P24" s="21">
        <v>22.7715302052395</v>
      </c>
      <c r="Q24" s="23" t="s">
        <v>142</v>
      </c>
      <c r="R24" s="23" t="s">
        <v>143</v>
      </c>
      <c r="S24" s="7">
        <v>21</v>
      </c>
      <c r="T24" s="24"/>
      <c r="U24" s="22"/>
    </row>
    <row r="25" spans="1:21" s="1" customFormat="1" ht="43.25" customHeight="1">
      <c r="A25" s="7">
        <v>22</v>
      </c>
      <c r="B25" s="8" t="s">
        <v>144</v>
      </c>
      <c r="C25" s="8">
        <v>3230300262</v>
      </c>
      <c r="D25" s="8" t="s">
        <v>22</v>
      </c>
      <c r="E25" s="9">
        <v>60</v>
      </c>
      <c r="F25" s="10">
        <v>-6</v>
      </c>
      <c r="G25" s="11" t="s">
        <v>112</v>
      </c>
      <c r="H25" s="12">
        <v>76.056338028168994</v>
      </c>
      <c r="I25" s="16"/>
      <c r="J25" s="17"/>
      <c r="K25" s="18">
        <v>100</v>
      </c>
      <c r="L25" s="17" t="s">
        <v>73</v>
      </c>
      <c r="M25" s="19">
        <v>20</v>
      </c>
      <c r="N25" s="9"/>
      <c r="O25" s="20"/>
      <c r="P25" s="21">
        <v>21.802816901408502</v>
      </c>
      <c r="Q25" s="23" t="s">
        <v>145</v>
      </c>
      <c r="R25" s="23" t="s">
        <v>146</v>
      </c>
      <c r="S25" s="7">
        <v>22</v>
      </c>
      <c r="T25" s="24"/>
      <c r="U25" s="22"/>
    </row>
    <row r="26" spans="1:21" s="1" customFormat="1" ht="43.25" customHeight="1">
      <c r="A26" s="7">
        <v>23</v>
      </c>
      <c r="B26" s="8" t="s">
        <v>147</v>
      </c>
      <c r="C26" s="8">
        <v>3230300238</v>
      </c>
      <c r="D26" s="8" t="s">
        <v>36</v>
      </c>
      <c r="E26" s="9">
        <v>60</v>
      </c>
      <c r="F26" s="10">
        <v>8</v>
      </c>
      <c r="G26" s="11" t="s">
        <v>148</v>
      </c>
      <c r="H26" s="12">
        <v>90.521831735889194</v>
      </c>
      <c r="I26" s="16">
        <v>16.667000000000002</v>
      </c>
      <c r="J26" s="17" t="s">
        <v>149</v>
      </c>
      <c r="K26" s="18"/>
      <c r="L26" s="17"/>
      <c r="M26" s="19">
        <v>13.333600000000001</v>
      </c>
      <c r="N26" s="9">
        <v>100</v>
      </c>
      <c r="O26" s="20" t="s">
        <v>150</v>
      </c>
      <c r="P26" s="21">
        <v>21.526331586794502</v>
      </c>
      <c r="Q26" s="23" t="s">
        <v>151</v>
      </c>
      <c r="R26" s="23" t="s">
        <v>152</v>
      </c>
      <c r="S26" s="7">
        <v>23</v>
      </c>
      <c r="T26" s="24"/>
      <c r="U26" s="22"/>
    </row>
    <row r="27" spans="1:21" s="1" customFormat="1" ht="43.25" customHeight="1">
      <c r="A27" s="7">
        <v>24</v>
      </c>
      <c r="B27" s="8" t="s">
        <v>153</v>
      </c>
      <c r="C27" s="8" t="s">
        <v>154</v>
      </c>
      <c r="D27" s="8" t="s">
        <v>117</v>
      </c>
      <c r="E27" s="9">
        <v>60</v>
      </c>
      <c r="F27" s="10">
        <v>-2</v>
      </c>
      <c r="G27" s="11" t="s">
        <v>140</v>
      </c>
      <c r="H27" s="12">
        <v>61.702100000000002</v>
      </c>
      <c r="I27" s="16"/>
      <c r="J27" s="17"/>
      <c r="K27" s="18">
        <v>25</v>
      </c>
      <c r="L27" s="17" t="s">
        <v>73</v>
      </c>
      <c r="M27" s="19">
        <v>20</v>
      </c>
      <c r="N27" s="9">
        <v>5.4347799999999999</v>
      </c>
      <c r="O27" s="20" t="s">
        <v>155</v>
      </c>
      <c r="P27" s="21">
        <v>21.3568455134135</v>
      </c>
      <c r="Q27" s="23" t="s">
        <v>156</v>
      </c>
      <c r="R27" s="23" t="s">
        <v>157</v>
      </c>
      <c r="S27" s="7">
        <v>24</v>
      </c>
      <c r="T27" s="24"/>
      <c r="U27" s="22"/>
    </row>
    <row r="28" spans="1:21" s="1" customFormat="1" ht="43.25" customHeight="1">
      <c r="A28" s="7">
        <v>25</v>
      </c>
      <c r="B28" s="8" t="s">
        <v>158</v>
      </c>
      <c r="C28" s="8" t="s">
        <v>159</v>
      </c>
      <c r="D28" s="8" t="s">
        <v>43</v>
      </c>
      <c r="E28" s="9">
        <v>60</v>
      </c>
      <c r="F28" s="10">
        <v>-2</v>
      </c>
      <c r="G28" s="11" t="s">
        <v>140</v>
      </c>
      <c r="H28" s="12">
        <f>(E28+F28)/96.4*100</f>
        <v>60.165975103734439</v>
      </c>
      <c r="I28" s="16"/>
      <c r="J28" s="17"/>
      <c r="K28" s="18">
        <f>25/25*100</f>
        <v>100</v>
      </c>
      <c r="L28" s="17" t="s">
        <v>160</v>
      </c>
      <c r="M28" s="19">
        <f>0.8*I28+0.2*K28</f>
        <v>20</v>
      </c>
      <c r="N28" s="9">
        <v>6.6</v>
      </c>
      <c r="O28" s="20" t="s">
        <v>161</v>
      </c>
      <c r="P28" s="21">
        <f>0.05*H28+0.9*M28+0.05*N28</f>
        <v>21.33829875518672</v>
      </c>
      <c r="Q28" s="23" t="s">
        <v>522</v>
      </c>
      <c r="R28" s="23" t="s">
        <v>132</v>
      </c>
      <c r="S28" s="7">
        <v>25</v>
      </c>
      <c r="T28" s="24"/>
      <c r="U28" s="22"/>
    </row>
    <row r="29" spans="1:21" s="1" customFormat="1" ht="43.25" customHeight="1">
      <c r="A29" s="7">
        <v>26</v>
      </c>
      <c r="B29" s="8" t="s">
        <v>162</v>
      </c>
      <c r="C29" s="8">
        <v>3230300255</v>
      </c>
      <c r="D29" s="8" t="s">
        <v>163</v>
      </c>
      <c r="E29" s="9">
        <v>60</v>
      </c>
      <c r="F29" s="10">
        <v>-2</v>
      </c>
      <c r="G29" s="11" t="s">
        <v>140</v>
      </c>
      <c r="H29" s="12">
        <v>77.209797657082007</v>
      </c>
      <c r="I29" s="16">
        <v>16.667000000000002</v>
      </c>
      <c r="J29" s="17" t="s">
        <v>164</v>
      </c>
      <c r="K29" s="18"/>
      <c r="L29" s="17"/>
      <c r="M29" s="19">
        <v>13.333600000000001</v>
      </c>
      <c r="N29" s="9">
        <v>8.8353012048192792</v>
      </c>
      <c r="O29" s="20" t="s">
        <v>67</v>
      </c>
      <c r="P29" s="21">
        <v>16.302494943095098</v>
      </c>
      <c r="Q29" s="23" t="s">
        <v>165</v>
      </c>
      <c r="R29" s="23" t="s">
        <v>166</v>
      </c>
      <c r="S29" s="7">
        <v>26</v>
      </c>
      <c r="T29" s="24"/>
      <c r="U29" s="22"/>
    </row>
    <row r="30" spans="1:21" s="1" customFormat="1" ht="43.25" customHeight="1">
      <c r="A30" s="7">
        <v>27</v>
      </c>
      <c r="B30" s="8" t="s">
        <v>167</v>
      </c>
      <c r="C30" s="8" t="s">
        <v>168</v>
      </c>
      <c r="D30" s="8" t="s">
        <v>117</v>
      </c>
      <c r="E30" s="9">
        <v>60</v>
      </c>
      <c r="F30" s="10">
        <v>10</v>
      </c>
      <c r="G30" s="11" t="s">
        <v>37</v>
      </c>
      <c r="H30" s="12">
        <v>74.468085000000002</v>
      </c>
      <c r="I30" s="16">
        <v>20</v>
      </c>
      <c r="J30" s="17" t="s">
        <v>169</v>
      </c>
      <c r="K30" s="18"/>
      <c r="L30" s="17"/>
      <c r="M30" s="19">
        <v>8.8888999999999996</v>
      </c>
      <c r="N30" s="9">
        <v>90.217391000000006</v>
      </c>
      <c r="O30" s="20" t="s">
        <v>170</v>
      </c>
      <c r="P30" s="21">
        <v>16.234273820536501</v>
      </c>
      <c r="Q30" s="23" t="s">
        <v>171</v>
      </c>
      <c r="R30" s="23" t="s">
        <v>172</v>
      </c>
      <c r="S30" s="7">
        <v>27</v>
      </c>
      <c r="T30" s="24"/>
      <c r="U30" s="22"/>
    </row>
    <row r="31" spans="1:21" s="1" customFormat="1" ht="43.25" customHeight="1">
      <c r="A31" s="7">
        <v>28</v>
      </c>
      <c r="B31" s="8" t="s">
        <v>173</v>
      </c>
      <c r="C31" s="8" t="s">
        <v>174</v>
      </c>
      <c r="D31" s="8" t="s">
        <v>36</v>
      </c>
      <c r="E31" s="9">
        <v>60</v>
      </c>
      <c r="F31" s="10">
        <v>-6</v>
      </c>
      <c r="G31" s="11" t="s">
        <v>112</v>
      </c>
      <c r="H31" s="12">
        <v>56.016590000000001</v>
      </c>
      <c r="I31" s="16">
        <v>20</v>
      </c>
      <c r="J31" s="17" t="s">
        <v>175</v>
      </c>
      <c r="K31" s="18"/>
      <c r="L31" s="17"/>
      <c r="M31" s="19">
        <v>13.333</v>
      </c>
      <c r="N31" s="9">
        <v>12.264099999999999</v>
      </c>
      <c r="O31" s="20" t="s">
        <v>176</v>
      </c>
      <c r="P31" s="21">
        <v>15.4140374226885</v>
      </c>
      <c r="Q31" s="23" t="s">
        <v>523</v>
      </c>
      <c r="R31" s="23" t="s">
        <v>177</v>
      </c>
      <c r="S31" s="7">
        <v>28</v>
      </c>
      <c r="T31" s="24"/>
      <c r="U31" s="22"/>
    </row>
    <row r="32" spans="1:21" s="1" customFormat="1" ht="43.25" customHeight="1">
      <c r="A32" s="7">
        <v>29</v>
      </c>
      <c r="B32" s="8" t="s">
        <v>178</v>
      </c>
      <c r="C32" s="8" t="s">
        <v>179</v>
      </c>
      <c r="D32" s="8" t="s">
        <v>43</v>
      </c>
      <c r="E32" s="9">
        <v>60</v>
      </c>
      <c r="F32" s="10">
        <v>-8</v>
      </c>
      <c r="G32" s="11" t="s">
        <v>180</v>
      </c>
      <c r="H32" s="12">
        <f>(E32+F32)/96.4*100</f>
        <v>53.941908713692946</v>
      </c>
      <c r="I32" s="16">
        <f>20/120*100</f>
        <v>16.666666666666664</v>
      </c>
      <c r="J32" s="17" t="s">
        <v>181</v>
      </c>
      <c r="K32" s="18"/>
      <c r="L32" s="17"/>
      <c r="M32" s="19">
        <f>0.8*I32+0.2*K32</f>
        <v>13.333333333333332</v>
      </c>
      <c r="N32" s="9">
        <v>8.11</v>
      </c>
      <c r="O32" s="20" t="s">
        <v>182</v>
      </c>
      <c r="P32" s="21">
        <f>0.05*H32+0.9*M32+0.05*N32</f>
        <v>15.102595435684648</v>
      </c>
      <c r="Q32" s="23" t="s">
        <v>524</v>
      </c>
      <c r="R32" s="23" t="s">
        <v>138</v>
      </c>
      <c r="S32" s="7">
        <v>29</v>
      </c>
      <c r="T32" s="24"/>
      <c r="U32" s="22"/>
    </row>
    <row r="33" spans="1:21" s="1" customFormat="1" ht="43.25" customHeight="1">
      <c r="A33" s="7">
        <v>30</v>
      </c>
      <c r="B33" s="8" t="s">
        <v>183</v>
      </c>
      <c r="C33" s="8" t="s">
        <v>184</v>
      </c>
      <c r="D33" s="8" t="s">
        <v>43</v>
      </c>
      <c r="E33" s="9">
        <v>60</v>
      </c>
      <c r="F33" s="10">
        <v>-4.5999999999999996</v>
      </c>
      <c r="G33" s="11" t="s">
        <v>185</v>
      </c>
      <c r="H33" s="12">
        <f>(E33+F33)/94*100</f>
        <v>58.936170212765958</v>
      </c>
      <c r="I33" s="16">
        <f>20/180*100</f>
        <v>11.111111111111111</v>
      </c>
      <c r="J33" s="17" t="s">
        <v>186</v>
      </c>
      <c r="K33" s="18"/>
      <c r="L33" s="17"/>
      <c r="M33" s="19">
        <f>0.8*I33+0.2*K33</f>
        <v>8.8888888888888893</v>
      </c>
      <c r="N33" s="9">
        <v>79.709999999999994</v>
      </c>
      <c r="O33" s="20" t="s">
        <v>187</v>
      </c>
      <c r="P33" s="21">
        <f>0.05*H33+0.9*M33+0.05*N33</f>
        <v>14.932308510638299</v>
      </c>
      <c r="Q33" s="23" t="s">
        <v>188</v>
      </c>
      <c r="R33" s="23" t="s">
        <v>157</v>
      </c>
      <c r="S33" s="7">
        <v>30</v>
      </c>
      <c r="T33" s="24"/>
      <c r="U33" s="22"/>
    </row>
    <row r="34" spans="1:21" s="1" customFormat="1" ht="43.25" customHeight="1">
      <c r="A34" s="7">
        <v>31</v>
      </c>
      <c r="B34" s="8" t="s">
        <v>189</v>
      </c>
      <c r="C34" s="8" t="s">
        <v>190</v>
      </c>
      <c r="D34" s="8" t="s">
        <v>43</v>
      </c>
      <c r="E34" s="9">
        <v>60</v>
      </c>
      <c r="F34" s="10">
        <v>17.12</v>
      </c>
      <c r="G34" s="11" t="s">
        <v>191</v>
      </c>
      <c r="H34" s="12">
        <f>(E34+F34)/96.4*100</f>
        <v>80</v>
      </c>
      <c r="I34" s="16">
        <f>16.67/120*100</f>
        <v>13.891666666666669</v>
      </c>
      <c r="J34" s="17" t="s">
        <v>192</v>
      </c>
      <c r="K34" s="18"/>
      <c r="L34" s="17"/>
      <c r="M34" s="19">
        <f>0.8*I34+0.2*K34</f>
        <v>11.113333333333337</v>
      </c>
      <c r="N34" s="9">
        <v>15.1</v>
      </c>
      <c r="O34" s="20" t="s">
        <v>193</v>
      </c>
      <c r="P34" s="21">
        <f>0.05*H34+0.9*M34+0.05*N34</f>
        <v>14.757000000000005</v>
      </c>
      <c r="Q34" s="23" t="s">
        <v>526</v>
      </c>
      <c r="R34" s="23" t="s">
        <v>172</v>
      </c>
      <c r="S34" s="7">
        <v>31</v>
      </c>
      <c r="T34" s="24"/>
      <c r="U34" s="22"/>
    </row>
    <row r="35" spans="1:21" s="1" customFormat="1" ht="43.25" customHeight="1">
      <c r="A35" s="7">
        <v>32</v>
      </c>
      <c r="B35" s="8" t="s">
        <v>198</v>
      </c>
      <c r="C35" s="8" t="s">
        <v>199</v>
      </c>
      <c r="D35" s="8" t="s">
        <v>36</v>
      </c>
      <c r="E35" s="9">
        <v>60</v>
      </c>
      <c r="F35" s="10">
        <v>12</v>
      </c>
      <c r="G35" s="11" t="s">
        <v>200</v>
      </c>
      <c r="H35" s="12">
        <v>74.688000000000002</v>
      </c>
      <c r="I35" s="16">
        <v>15</v>
      </c>
      <c r="J35" s="17" t="s">
        <v>201</v>
      </c>
      <c r="K35" s="18"/>
      <c r="L35" s="17"/>
      <c r="M35" s="19">
        <v>10</v>
      </c>
      <c r="N35" s="9">
        <v>27.258400000000002</v>
      </c>
      <c r="O35" s="20" t="s">
        <v>202</v>
      </c>
      <c r="P35" s="21">
        <v>14.102364362326799</v>
      </c>
      <c r="Q35" s="23" t="s">
        <v>527</v>
      </c>
      <c r="R35" s="23" t="s">
        <v>506</v>
      </c>
      <c r="S35" s="7">
        <v>32</v>
      </c>
      <c r="T35" s="24"/>
      <c r="U35" s="22"/>
    </row>
    <row r="36" spans="1:21" s="1" customFormat="1" ht="43.25" customHeight="1">
      <c r="A36" s="7">
        <v>33</v>
      </c>
      <c r="B36" s="8" t="s">
        <v>204</v>
      </c>
      <c r="C36" s="8" t="s">
        <v>205</v>
      </c>
      <c r="D36" s="8" t="s">
        <v>36</v>
      </c>
      <c r="E36" s="9">
        <v>60</v>
      </c>
      <c r="F36" s="10">
        <v>4</v>
      </c>
      <c r="G36" s="11" t="s">
        <v>206</v>
      </c>
      <c r="H36" s="12">
        <v>66.39</v>
      </c>
      <c r="I36" s="16"/>
      <c r="J36" s="17"/>
      <c r="K36" s="18">
        <v>13.3</v>
      </c>
      <c r="L36" s="17" t="s">
        <v>207</v>
      </c>
      <c r="M36" s="19">
        <v>10.64</v>
      </c>
      <c r="N36" s="9">
        <v>4.7168999999999999</v>
      </c>
      <c r="O36" s="20" t="s">
        <v>155</v>
      </c>
      <c r="P36" s="21">
        <v>13.1313511312926</v>
      </c>
      <c r="Q36" s="23" t="s">
        <v>525</v>
      </c>
      <c r="R36" s="23" t="s">
        <v>507</v>
      </c>
      <c r="S36" s="7">
        <v>33</v>
      </c>
      <c r="T36" s="24"/>
      <c r="U36" s="22"/>
    </row>
    <row r="37" spans="1:21" s="1" customFormat="1" ht="43.25" customHeight="1">
      <c r="A37" s="7">
        <v>34</v>
      </c>
      <c r="B37" s="8" t="s">
        <v>209</v>
      </c>
      <c r="C37" s="8" t="s">
        <v>210</v>
      </c>
      <c r="D37" s="8" t="s">
        <v>36</v>
      </c>
      <c r="E37" s="9">
        <v>60</v>
      </c>
      <c r="F37" s="10">
        <v>-4</v>
      </c>
      <c r="G37" s="11" t="s">
        <v>23</v>
      </c>
      <c r="H37" s="12">
        <v>58.091200000000001</v>
      </c>
      <c r="I37" s="16"/>
      <c r="J37" s="17"/>
      <c r="K37" s="18">
        <v>12.5</v>
      </c>
      <c r="L37" s="17" t="s">
        <v>211</v>
      </c>
      <c r="M37" s="19">
        <v>10</v>
      </c>
      <c r="N37" s="9">
        <v>16.037700000000001</v>
      </c>
      <c r="O37" s="20" t="s">
        <v>212</v>
      </c>
      <c r="P37" s="21">
        <v>12.706451107805499</v>
      </c>
      <c r="Q37" s="23" t="s">
        <v>528</v>
      </c>
      <c r="R37" s="23" t="s">
        <v>508</v>
      </c>
      <c r="S37" s="7">
        <v>34</v>
      </c>
      <c r="T37" s="24"/>
      <c r="U37" s="22"/>
    </row>
    <row r="38" spans="1:21" s="1" customFormat="1" ht="43.25" customHeight="1">
      <c r="A38" s="7">
        <v>35</v>
      </c>
      <c r="B38" s="8" t="s">
        <v>214</v>
      </c>
      <c r="C38" s="8" t="s">
        <v>215</v>
      </c>
      <c r="D38" s="8" t="s">
        <v>43</v>
      </c>
      <c r="E38" s="9">
        <v>60</v>
      </c>
      <c r="F38" s="10">
        <v>-6</v>
      </c>
      <c r="G38" s="11" t="s">
        <v>112</v>
      </c>
      <c r="H38" s="12">
        <f>(E38+F38)/96.4*100</f>
        <v>56.016597510373444</v>
      </c>
      <c r="I38" s="16">
        <f>10*100/120</f>
        <v>8.3333333333333339</v>
      </c>
      <c r="J38" s="17" t="s">
        <v>216</v>
      </c>
      <c r="K38" s="18"/>
      <c r="L38" s="17"/>
      <c r="M38" s="19">
        <f>0.8*I38+0.2*K38</f>
        <v>6.6666666666666679</v>
      </c>
      <c r="N38" s="9">
        <v>66.040000000000006</v>
      </c>
      <c r="O38" s="20" t="s">
        <v>217</v>
      </c>
      <c r="P38" s="21">
        <f>0.05*H38+0.9*M38+0.05*N38</f>
        <v>12.102829875518673</v>
      </c>
      <c r="Q38" s="23" t="s">
        <v>529</v>
      </c>
      <c r="R38" s="23" t="s">
        <v>177</v>
      </c>
      <c r="S38" s="7">
        <v>35</v>
      </c>
      <c r="T38" s="24"/>
      <c r="U38" s="22"/>
    </row>
    <row r="39" spans="1:21" s="1" customFormat="1" ht="43.25" customHeight="1">
      <c r="A39" s="7">
        <v>36</v>
      </c>
      <c r="B39" s="8" t="s">
        <v>218</v>
      </c>
      <c r="C39" s="8" t="s">
        <v>219</v>
      </c>
      <c r="D39" s="8" t="s">
        <v>36</v>
      </c>
      <c r="E39" s="9">
        <v>60</v>
      </c>
      <c r="F39" s="10">
        <v>-6</v>
      </c>
      <c r="G39" s="11" t="s">
        <v>112</v>
      </c>
      <c r="H39" s="12">
        <v>56.016500000000001</v>
      </c>
      <c r="I39" s="16">
        <v>15</v>
      </c>
      <c r="J39" s="17" t="s">
        <v>220</v>
      </c>
      <c r="K39" s="18"/>
      <c r="L39" s="17"/>
      <c r="M39" s="19">
        <v>10</v>
      </c>
      <c r="N39" s="9"/>
      <c r="O39" s="20"/>
      <c r="P39" s="21">
        <v>11.8008298755187</v>
      </c>
      <c r="Q39" s="23" t="s">
        <v>530</v>
      </c>
      <c r="R39" s="23" t="s">
        <v>509</v>
      </c>
      <c r="S39" s="7">
        <v>36</v>
      </c>
      <c r="T39" s="24"/>
      <c r="U39" s="22"/>
    </row>
    <row r="40" spans="1:21" s="1" customFormat="1" ht="43.25" customHeight="1">
      <c r="A40" s="7">
        <v>37</v>
      </c>
      <c r="B40" s="8" t="s">
        <v>222</v>
      </c>
      <c r="C40" s="8" t="s">
        <v>223</v>
      </c>
      <c r="D40" s="8" t="s">
        <v>43</v>
      </c>
      <c r="E40" s="9">
        <v>60</v>
      </c>
      <c r="F40" s="10">
        <v>2</v>
      </c>
      <c r="G40" s="11" t="s">
        <v>224</v>
      </c>
      <c r="H40" s="12">
        <f>(E40+F40)/94*100</f>
        <v>65.957446808510639</v>
      </c>
      <c r="I40" s="16">
        <f>20/180*100</f>
        <v>11.111111111111111</v>
      </c>
      <c r="J40" s="17" t="s">
        <v>225</v>
      </c>
      <c r="K40" s="18"/>
      <c r="L40" s="17"/>
      <c r="M40" s="19">
        <f>0.8*I40+0.2*K40</f>
        <v>8.8888888888888893</v>
      </c>
      <c r="N40" s="9">
        <v>7.97</v>
      </c>
      <c r="O40" s="20" t="s">
        <v>226</v>
      </c>
      <c r="P40" s="21">
        <f>0.05*H40+0.9*M40+0.05*N40</f>
        <v>11.696372340425532</v>
      </c>
      <c r="Q40" s="23" t="s">
        <v>227</v>
      </c>
      <c r="R40" s="23" t="s">
        <v>197</v>
      </c>
      <c r="S40" s="7">
        <v>37</v>
      </c>
      <c r="T40" s="24"/>
      <c r="U40" s="22"/>
    </row>
    <row r="41" spans="1:21" s="1" customFormat="1" ht="43.25" customHeight="1">
      <c r="A41" s="7">
        <v>38</v>
      </c>
      <c r="B41" s="8" t="s">
        <v>228</v>
      </c>
      <c r="C41" s="8">
        <v>8230310268</v>
      </c>
      <c r="D41" s="8" t="s">
        <v>43</v>
      </c>
      <c r="E41" s="9">
        <v>60</v>
      </c>
      <c r="F41" s="10">
        <v>2</v>
      </c>
      <c r="G41" s="11" t="s">
        <v>229</v>
      </c>
      <c r="H41" s="12">
        <f>(E41+F41)/96.4*100</f>
        <v>64.315352697095435</v>
      </c>
      <c r="I41" s="16"/>
      <c r="J41" s="17"/>
      <c r="K41" s="18">
        <f>10/25*100</f>
        <v>40</v>
      </c>
      <c r="L41" s="17" t="s">
        <v>25</v>
      </c>
      <c r="M41" s="19">
        <f>0.8*I41+0.2*K41</f>
        <v>8</v>
      </c>
      <c r="N41" s="9">
        <v>13.84</v>
      </c>
      <c r="O41" s="20" t="s">
        <v>230</v>
      </c>
      <c r="P41" s="21">
        <f>0.05*H41+0.9*M41+0.05*N41</f>
        <v>11.107767634854772</v>
      </c>
      <c r="Q41" s="23" t="s">
        <v>531</v>
      </c>
      <c r="R41" s="23" t="s">
        <v>203</v>
      </c>
      <c r="S41" s="7">
        <v>38</v>
      </c>
      <c r="T41" s="24"/>
      <c r="U41" s="22"/>
    </row>
    <row r="42" spans="1:21" s="1" customFormat="1" ht="43.25" customHeight="1">
      <c r="A42" s="7">
        <v>39</v>
      </c>
      <c r="B42" s="8" t="s">
        <v>231</v>
      </c>
      <c r="C42" s="8" t="s">
        <v>232</v>
      </c>
      <c r="D42" s="8" t="s">
        <v>43</v>
      </c>
      <c r="E42" s="9">
        <v>60</v>
      </c>
      <c r="F42" s="10">
        <v>2</v>
      </c>
      <c r="G42" s="11" t="s">
        <v>233</v>
      </c>
      <c r="H42" s="12">
        <f>(E42+F42)/96.4*100</f>
        <v>64.315352697095435</v>
      </c>
      <c r="I42" s="16">
        <f>5/120*100</f>
        <v>4.1666666666666661</v>
      </c>
      <c r="J42" s="17" t="s">
        <v>234</v>
      </c>
      <c r="K42" s="18">
        <f>1.67/25*100</f>
        <v>6.68</v>
      </c>
      <c r="L42" s="17" t="s">
        <v>235</v>
      </c>
      <c r="M42" s="19">
        <f>0.8*I42+0.2*K42</f>
        <v>4.6693333333333333</v>
      </c>
      <c r="N42" s="9">
        <v>71.7</v>
      </c>
      <c r="O42" s="20" t="s">
        <v>579</v>
      </c>
      <c r="P42" s="21">
        <f>0.05*H42+0.9*M42+0.05*N42</f>
        <v>11.003167634854773</v>
      </c>
      <c r="Q42" s="23" t="s">
        <v>532</v>
      </c>
      <c r="R42" s="23" t="s">
        <v>208</v>
      </c>
      <c r="S42" s="7">
        <v>39</v>
      </c>
      <c r="T42" s="24"/>
      <c r="U42" s="22"/>
    </row>
    <row r="43" spans="1:21" s="1" customFormat="1" ht="43.25" customHeight="1">
      <c r="A43" s="7">
        <v>40</v>
      </c>
      <c r="B43" s="8" t="s">
        <v>236</v>
      </c>
      <c r="C43" s="8" t="s">
        <v>237</v>
      </c>
      <c r="D43" s="8" t="s">
        <v>36</v>
      </c>
      <c r="E43" s="9">
        <v>60</v>
      </c>
      <c r="F43" s="10">
        <v>10</v>
      </c>
      <c r="G43" s="11" t="s">
        <v>37</v>
      </c>
      <c r="H43" s="12">
        <v>72.614099999999993</v>
      </c>
      <c r="I43" s="16"/>
      <c r="J43" s="17"/>
      <c r="K43" s="18">
        <v>5</v>
      </c>
      <c r="L43" s="17" t="s">
        <v>238</v>
      </c>
      <c r="M43" s="19">
        <v>4</v>
      </c>
      <c r="N43" s="9">
        <v>74.528300000000002</v>
      </c>
      <c r="O43" s="20" t="s">
        <v>239</v>
      </c>
      <c r="P43" s="21">
        <v>10.957120488530499</v>
      </c>
      <c r="Q43" s="23" t="s">
        <v>533</v>
      </c>
      <c r="R43" s="23" t="s">
        <v>510</v>
      </c>
      <c r="S43" s="7">
        <v>40</v>
      </c>
      <c r="T43" s="24"/>
      <c r="U43" s="22"/>
    </row>
    <row r="44" spans="1:21" s="1" customFormat="1" ht="43.25" customHeight="1">
      <c r="A44" s="7">
        <v>41</v>
      </c>
      <c r="B44" s="8" t="s">
        <v>241</v>
      </c>
      <c r="C44" s="8" t="s">
        <v>242</v>
      </c>
      <c r="D44" s="8" t="s">
        <v>117</v>
      </c>
      <c r="E44" s="9">
        <v>60</v>
      </c>
      <c r="F44" s="10">
        <v>0</v>
      </c>
      <c r="G44" s="11" t="s">
        <v>243</v>
      </c>
      <c r="H44" s="12">
        <v>63.829700000000003</v>
      </c>
      <c r="I44" s="16"/>
      <c r="J44" s="17"/>
      <c r="K44" s="18">
        <v>10</v>
      </c>
      <c r="L44" s="17" t="s">
        <v>25</v>
      </c>
      <c r="M44" s="19">
        <v>8</v>
      </c>
      <c r="N44" s="9">
        <v>5.4347799999999999</v>
      </c>
      <c r="O44" s="20" t="s">
        <v>155</v>
      </c>
      <c r="P44" s="21">
        <v>10.6632284921369</v>
      </c>
      <c r="Q44" s="23" t="s">
        <v>244</v>
      </c>
      <c r="R44" s="23" t="s">
        <v>511</v>
      </c>
      <c r="S44" s="7">
        <v>41</v>
      </c>
      <c r="T44" s="24"/>
      <c r="U44" s="22"/>
    </row>
    <row r="45" spans="1:21" s="1" customFormat="1" ht="43.25" customHeight="1">
      <c r="A45" s="7">
        <v>42</v>
      </c>
      <c r="B45" s="8" t="s">
        <v>246</v>
      </c>
      <c r="C45" s="8" t="s">
        <v>247</v>
      </c>
      <c r="D45" s="8" t="s">
        <v>117</v>
      </c>
      <c r="E45" s="9">
        <v>60</v>
      </c>
      <c r="F45" s="10">
        <v>-4</v>
      </c>
      <c r="G45" s="11" t="s">
        <v>23</v>
      </c>
      <c r="H45" s="12">
        <v>59.574460000000002</v>
      </c>
      <c r="I45" s="16"/>
      <c r="J45" s="17"/>
      <c r="K45" s="18">
        <v>10</v>
      </c>
      <c r="L45" s="17" t="s">
        <v>25</v>
      </c>
      <c r="M45" s="19">
        <v>8</v>
      </c>
      <c r="N45" s="9">
        <v>5.4347826000000001</v>
      </c>
      <c r="O45" s="20" t="s">
        <v>155</v>
      </c>
      <c r="P45" s="21">
        <v>10.4504625346901</v>
      </c>
      <c r="Q45" s="23" t="s">
        <v>248</v>
      </c>
      <c r="R45" s="23" t="s">
        <v>512</v>
      </c>
      <c r="S45" s="7">
        <v>42</v>
      </c>
      <c r="T45" s="24"/>
      <c r="U45" s="22"/>
    </row>
    <row r="46" spans="1:21" s="1" customFormat="1" ht="43.25" customHeight="1">
      <c r="A46" s="7">
        <v>43</v>
      </c>
      <c r="B46" s="8" t="s">
        <v>256</v>
      </c>
      <c r="C46" s="8">
        <v>3230300258</v>
      </c>
      <c r="D46" s="8" t="s">
        <v>22</v>
      </c>
      <c r="E46" s="9">
        <v>60</v>
      </c>
      <c r="F46" s="10">
        <v>11</v>
      </c>
      <c r="G46" s="11" t="s">
        <v>257</v>
      </c>
      <c r="H46" s="12">
        <v>100</v>
      </c>
      <c r="I46" s="16"/>
      <c r="J46" s="17"/>
      <c r="K46" s="18"/>
      <c r="L46" s="17"/>
      <c r="M46" s="19">
        <v>0</v>
      </c>
      <c r="N46" s="9">
        <v>100</v>
      </c>
      <c r="O46" s="20" t="s">
        <v>580</v>
      </c>
      <c r="P46" s="21">
        <v>10</v>
      </c>
      <c r="Q46" s="23" t="s">
        <v>258</v>
      </c>
      <c r="R46" s="23" t="s">
        <v>259</v>
      </c>
      <c r="S46" s="7">
        <v>43</v>
      </c>
      <c r="T46" s="24"/>
      <c r="U46" s="22"/>
    </row>
    <row r="47" spans="1:21" s="1" customFormat="1" ht="43.25" customHeight="1">
      <c r="A47" s="7">
        <v>44</v>
      </c>
      <c r="B47" s="8" t="s">
        <v>250</v>
      </c>
      <c r="C47" s="8" t="s">
        <v>251</v>
      </c>
      <c r="D47" s="8" t="s">
        <v>117</v>
      </c>
      <c r="E47" s="9">
        <v>60</v>
      </c>
      <c r="F47" s="10">
        <v>34</v>
      </c>
      <c r="G47" s="11" t="s">
        <v>252</v>
      </c>
      <c r="H47" s="12">
        <v>100</v>
      </c>
      <c r="I47" s="16"/>
      <c r="J47" s="17"/>
      <c r="K47" s="18"/>
      <c r="L47" s="17"/>
      <c r="M47" s="19"/>
      <c r="N47" s="9">
        <v>100</v>
      </c>
      <c r="O47" s="20" t="s">
        <v>253</v>
      </c>
      <c r="P47" s="21">
        <v>10</v>
      </c>
      <c r="Q47" s="23" t="s">
        <v>254</v>
      </c>
      <c r="R47" s="23" t="s">
        <v>513</v>
      </c>
      <c r="S47" s="7">
        <v>44</v>
      </c>
      <c r="T47" s="24"/>
      <c r="U47" s="22"/>
    </row>
    <row r="48" spans="1:21" s="1" customFormat="1" ht="43.25" customHeight="1">
      <c r="A48" s="7">
        <v>45</v>
      </c>
      <c r="B48" s="8" t="s">
        <v>260</v>
      </c>
      <c r="C48" s="8">
        <v>3230300230</v>
      </c>
      <c r="D48" s="8" t="s">
        <v>36</v>
      </c>
      <c r="E48" s="9">
        <v>60</v>
      </c>
      <c r="F48" s="10">
        <v>10</v>
      </c>
      <c r="G48" s="11" t="s">
        <v>37</v>
      </c>
      <c r="H48" s="12">
        <v>93.184238551650694</v>
      </c>
      <c r="I48" s="16"/>
      <c r="J48" s="17"/>
      <c r="K48" s="18">
        <v>28.571428571428601</v>
      </c>
      <c r="L48" s="17" t="s">
        <v>25</v>
      </c>
      <c r="M48" s="19">
        <v>5.71428571428571</v>
      </c>
      <c r="N48" s="9"/>
      <c r="O48" s="20"/>
      <c r="P48" s="21">
        <v>9.8020690704396802</v>
      </c>
      <c r="Q48" s="23" t="s">
        <v>261</v>
      </c>
      <c r="R48" s="23" t="s">
        <v>262</v>
      </c>
      <c r="S48" s="7">
        <v>45</v>
      </c>
      <c r="T48" s="24"/>
      <c r="U48" s="22"/>
    </row>
    <row r="49" spans="1:21" s="1" customFormat="1" ht="43.25" customHeight="1">
      <c r="A49" s="7">
        <v>46</v>
      </c>
      <c r="B49" s="8" t="s">
        <v>263</v>
      </c>
      <c r="C49" s="8" t="s">
        <v>264</v>
      </c>
      <c r="D49" s="8" t="s">
        <v>43</v>
      </c>
      <c r="E49" s="9">
        <v>60</v>
      </c>
      <c r="F49" s="10">
        <v>6</v>
      </c>
      <c r="G49" s="11" t="s">
        <v>265</v>
      </c>
      <c r="H49" s="12">
        <f>(E49+F49)/96.4*100</f>
        <v>68.46473029045643</v>
      </c>
      <c r="I49" s="16">
        <f>10/120*100</f>
        <v>8.3333333333333321</v>
      </c>
      <c r="J49" s="17" t="s">
        <v>266</v>
      </c>
      <c r="K49" s="18"/>
      <c r="L49" s="17"/>
      <c r="M49" s="19">
        <f>0.8*I49+0.2*K49</f>
        <v>6.6666666666666661</v>
      </c>
      <c r="N49" s="9">
        <v>6.92</v>
      </c>
      <c r="O49" s="20" t="s">
        <v>226</v>
      </c>
      <c r="P49" s="21">
        <f>0.05*H49+0.9*M49+0.05*N49</f>
        <v>9.7692365145228219</v>
      </c>
      <c r="Q49" s="23" t="s">
        <v>534</v>
      </c>
      <c r="R49" s="23" t="s">
        <v>213</v>
      </c>
      <c r="S49" s="7">
        <v>46</v>
      </c>
      <c r="T49" s="24"/>
      <c r="U49" s="22"/>
    </row>
    <row r="50" spans="1:21" s="1" customFormat="1" ht="43.25" customHeight="1">
      <c r="A50" s="7">
        <v>47</v>
      </c>
      <c r="B50" s="8" t="s">
        <v>267</v>
      </c>
      <c r="C50" s="8" t="s">
        <v>268</v>
      </c>
      <c r="D50" s="8" t="s">
        <v>36</v>
      </c>
      <c r="E50" s="9">
        <v>60</v>
      </c>
      <c r="F50" s="10">
        <v>36.4</v>
      </c>
      <c r="G50" s="11" t="s">
        <v>269</v>
      </c>
      <c r="H50" s="12">
        <v>100</v>
      </c>
      <c r="I50" s="16"/>
      <c r="J50" s="17"/>
      <c r="K50" s="18"/>
      <c r="L50" s="17"/>
      <c r="M50" s="19"/>
      <c r="N50" s="9">
        <v>84.905659999999997</v>
      </c>
      <c r="O50" s="20" t="s">
        <v>270</v>
      </c>
      <c r="P50" s="21">
        <v>9.2452830188679194</v>
      </c>
      <c r="Q50" s="23" t="s">
        <v>535</v>
      </c>
      <c r="R50" s="23" t="s">
        <v>514</v>
      </c>
      <c r="S50" s="7">
        <v>47</v>
      </c>
      <c r="T50" s="24"/>
      <c r="U50" s="22"/>
    </row>
    <row r="51" spans="1:21" s="1" customFormat="1" ht="43.25" customHeight="1">
      <c r="A51" s="7">
        <v>48</v>
      </c>
      <c r="B51" s="8" t="s">
        <v>272</v>
      </c>
      <c r="C51" s="8">
        <v>3230300229</v>
      </c>
      <c r="D51" s="8" t="s">
        <v>36</v>
      </c>
      <c r="E51" s="9">
        <v>60</v>
      </c>
      <c r="F51" s="10">
        <v>10</v>
      </c>
      <c r="G51" s="11" t="s">
        <v>37</v>
      </c>
      <c r="H51" s="12">
        <v>93.184238551650694</v>
      </c>
      <c r="I51" s="16"/>
      <c r="J51" s="17"/>
      <c r="K51" s="18"/>
      <c r="L51" s="17"/>
      <c r="M51" s="19">
        <v>0</v>
      </c>
      <c r="N51" s="9">
        <v>87.951807228915698</v>
      </c>
      <c r="O51" s="20" t="s">
        <v>273</v>
      </c>
      <c r="P51" s="21">
        <v>9.0568022890283206</v>
      </c>
      <c r="Q51" s="23" t="s">
        <v>274</v>
      </c>
      <c r="R51" s="23" t="s">
        <v>275</v>
      </c>
      <c r="S51" s="7">
        <v>48</v>
      </c>
      <c r="T51" s="24"/>
      <c r="U51" s="22"/>
    </row>
    <row r="52" spans="1:21" s="1" customFormat="1" ht="43.25" customHeight="1">
      <c r="A52" s="7">
        <v>49</v>
      </c>
      <c r="B52" s="8" t="s">
        <v>276</v>
      </c>
      <c r="C52" s="8" t="s">
        <v>277</v>
      </c>
      <c r="D52" s="8" t="s">
        <v>43</v>
      </c>
      <c r="E52" s="9">
        <v>60</v>
      </c>
      <c r="F52" s="10">
        <v>16.399999999999999</v>
      </c>
      <c r="G52" s="11" t="s">
        <v>278</v>
      </c>
      <c r="H52" s="12">
        <f>(E52+F52)/96.4*100</f>
        <v>79.253112033195023</v>
      </c>
      <c r="I52" s="16"/>
      <c r="J52" s="17"/>
      <c r="K52" s="18"/>
      <c r="L52" s="17"/>
      <c r="M52" s="19">
        <f>0.8*I52+0.2*K52</f>
        <v>0</v>
      </c>
      <c r="N52" s="9">
        <v>100</v>
      </c>
      <c r="O52" s="20" t="s">
        <v>279</v>
      </c>
      <c r="P52" s="21">
        <f>0.05*H52+0.9*M52+0.05*N52</f>
        <v>8.9626556016597512</v>
      </c>
      <c r="Q52" s="23" t="s">
        <v>536</v>
      </c>
      <c r="R52" s="23" t="s">
        <v>221</v>
      </c>
      <c r="S52" s="7">
        <v>49</v>
      </c>
      <c r="T52" s="24"/>
      <c r="U52" s="22"/>
    </row>
    <row r="53" spans="1:21" s="1" customFormat="1" ht="43.25" customHeight="1">
      <c r="A53" s="7">
        <v>50</v>
      </c>
      <c r="B53" s="8" t="s">
        <v>280</v>
      </c>
      <c r="C53" s="8">
        <v>3230300244</v>
      </c>
      <c r="D53" s="8" t="s">
        <v>36</v>
      </c>
      <c r="E53" s="9">
        <v>60</v>
      </c>
      <c r="F53" s="10">
        <v>10</v>
      </c>
      <c r="G53" s="11" t="s">
        <v>37</v>
      </c>
      <c r="H53" s="12">
        <v>93.184238551650694</v>
      </c>
      <c r="I53" s="16"/>
      <c r="J53" s="17"/>
      <c r="K53" s="18"/>
      <c r="L53" s="17"/>
      <c r="M53" s="19">
        <v>0</v>
      </c>
      <c r="N53" s="9">
        <v>82.730924096385607</v>
      </c>
      <c r="O53" s="20" t="s">
        <v>581</v>
      </c>
      <c r="P53" s="21">
        <v>8.7957581324018097</v>
      </c>
      <c r="Q53" s="23" t="s">
        <v>281</v>
      </c>
      <c r="R53" s="23" t="s">
        <v>282</v>
      </c>
      <c r="S53" s="7">
        <v>50</v>
      </c>
      <c r="T53" s="24"/>
      <c r="U53" s="22"/>
    </row>
    <row r="54" spans="1:21" s="1" customFormat="1" ht="43.25" customHeight="1">
      <c r="A54" s="7">
        <v>51</v>
      </c>
      <c r="B54" s="8" t="s">
        <v>194</v>
      </c>
      <c r="C54" s="8" t="s">
        <v>195</v>
      </c>
      <c r="D54" s="8" t="s">
        <v>36</v>
      </c>
      <c r="E54" s="9">
        <v>60</v>
      </c>
      <c r="F54" s="10">
        <v>-8</v>
      </c>
      <c r="G54" s="11" t="s">
        <v>180</v>
      </c>
      <c r="H54" s="12">
        <v>53.941899999999997</v>
      </c>
      <c r="I54" s="16">
        <v>10</v>
      </c>
      <c r="J54" s="17" t="s">
        <v>196</v>
      </c>
      <c r="K54" s="18"/>
      <c r="L54" s="17"/>
      <c r="M54" s="19">
        <v>6.6669999999999998</v>
      </c>
      <c r="N54" s="9"/>
      <c r="O54" s="20"/>
      <c r="P54" s="21">
        <v>8.6970949999999991</v>
      </c>
      <c r="Q54" s="23" t="s">
        <v>537</v>
      </c>
      <c r="R54" s="23" t="s">
        <v>515</v>
      </c>
      <c r="S54" s="7">
        <v>51</v>
      </c>
      <c r="T54" s="24"/>
      <c r="U54" s="22"/>
    </row>
    <row r="55" spans="1:21" s="1" customFormat="1" ht="43.25" customHeight="1">
      <c r="A55" s="7">
        <v>52</v>
      </c>
      <c r="B55" s="8" t="s">
        <v>283</v>
      </c>
      <c r="C55" s="8">
        <v>3230300235</v>
      </c>
      <c r="D55" s="8" t="s">
        <v>36</v>
      </c>
      <c r="E55" s="9">
        <v>60</v>
      </c>
      <c r="F55" s="10">
        <v>10</v>
      </c>
      <c r="G55" s="11" t="s">
        <v>37</v>
      </c>
      <c r="H55" s="12">
        <v>93.184238551650694</v>
      </c>
      <c r="I55" s="16"/>
      <c r="J55" s="17"/>
      <c r="K55" s="18"/>
      <c r="L55" s="17"/>
      <c r="M55" s="19">
        <v>0</v>
      </c>
      <c r="N55" s="9">
        <v>75.903614457831296</v>
      </c>
      <c r="O55" s="20" t="s">
        <v>582</v>
      </c>
      <c r="P55" s="21">
        <v>8.4543926504740998</v>
      </c>
      <c r="Q55" s="23" t="s">
        <v>284</v>
      </c>
      <c r="R55" s="23" t="s">
        <v>285</v>
      </c>
      <c r="S55" s="7">
        <v>52</v>
      </c>
      <c r="T55" s="24"/>
      <c r="U55" s="22"/>
    </row>
    <row r="56" spans="1:21" s="1" customFormat="1" ht="43.25" customHeight="1">
      <c r="A56" s="7">
        <v>53</v>
      </c>
      <c r="B56" s="8" t="s">
        <v>291</v>
      </c>
      <c r="C56" s="8" t="s">
        <v>292</v>
      </c>
      <c r="D56" s="8" t="s">
        <v>43</v>
      </c>
      <c r="E56" s="9">
        <v>60</v>
      </c>
      <c r="F56" s="10">
        <v>0</v>
      </c>
      <c r="G56" s="11"/>
      <c r="H56" s="12">
        <f>(E56+F56)/94*100</f>
        <v>63.829787234042556</v>
      </c>
      <c r="I56" s="16"/>
      <c r="J56" s="17"/>
      <c r="K56" s="18"/>
      <c r="L56" s="17"/>
      <c r="M56" s="19">
        <f>0.8*I56+0.2*K56</f>
        <v>0</v>
      </c>
      <c r="N56" s="9">
        <v>94.92</v>
      </c>
      <c r="O56" s="20" t="s">
        <v>293</v>
      </c>
      <c r="P56" s="21">
        <f>0.05*H56+0.9*M56+0.05*N56</f>
        <v>7.9374893617021289</v>
      </c>
      <c r="Q56" s="23" t="s">
        <v>294</v>
      </c>
      <c r="R56" s="23" t="s">
        <v>240</v>
      </c>
      <c r="S56" s="7">
        <v>53</v>
      </c>
      <c r="T56" s="24"/>
      <c r="U56" s="22"/>
    </row>
    <row r="57" spans="1:21" s="1" customFormat="1" ht="43.25" customHeight="1">
      <c r="A57" s="7">
        <v>54</v>
      </c>
      <c r="B57" s="8" t="s">
        <v>295</v>
      </c>
      <c r="C57" s="8" t="s">
        <v>296</v>
      </c>
      <c r="D57" s="8" t="s">
        <v>36</v>
      </c>
      <c r="E57" s="9">
        <v>60</v>
      </c>
      <c r="F57" s="10">
        <v>2</v>
      </c>
      <c r="G57" s="11" t="s">
        <v>297</v>
      </c>
      <c r="H57" s="12">
        <v>64.315349999999995</v>
      </c>
      <c r="I57" s="16"/>
      <c r="J57" s="17"/>
      <c r="K57" s="18"/>
      <c r="L57" s="17"/>
      <c r="M57" s="19"/>
      <c r="N57" s="9">
        <v>72.826087000000001</v>
      </c>
      <c r="O57" s="20" t="s">
        <v>298</v>
      </c>
      <c r="P57" s="21">
        <v>7.0836921631566598</v>
      </c>
      <c r="Q57" s="23" t="s">
        <v>538</v>
      </c>
      <c r="R57" s="23" t="s">
        <v>516</v>
      </c>
      <c r="S57" s="7">
        <v>54</v>
      </c>
      <c r="T57" s="24"/>
      <c r="U57" s="22"/>
    </row>
    <row r="58" spans="1:21" s="1" customFormat="1" ht="43.25" customHeight="1">
      <c r="A58" s="7">
        <v>55</v>
      </c>
      <c r="B58" s="8" t="s">
        <v>300</v>
      </c>
      <c r="C58" s="8" t="s">
        <v>301</v>
      </c>
      <c r="D58" s="8" t="s">
        <v>117</v>
      </c>
      <c r="E58" s="9">
        <v>60</v>
      </c>
      <c r="F58" s="10">
        <v>4</v>
      </c>
      <c r="G58" s="11" t="s">
        <v>302</v>
      </c>
      <c r="H58" s="12">
        <v>68.085099999999997</v>
      </c>
      <c r="I58" s="16"/>
      <c r="J58" s="17"/>
      <c r="K58" s="18"/>
      <c r="L58" s="17"/>
      <c r="M58" s="19"/>
      <c r="N58" s="9">
        <v>72.825999999999993</v>
      </c>
      <c r="O58" s="20" t="s">
        <v>303</v>
      </c>
      <c r="P58" s="21">
        <v>7.04555966697502</v>
      </c>
      <c r="Q58" s="23" t="s">
        <v>304</v>
      </c>
      <c r="R58" s="23" t="s">
        <v>517</v>
      </c>
      <c r="S58" s="7">
        <v>55</v>
      </c>
      <c r="T58" s="24"/>
      <c r="U58" s="22"/>
    </row>
    <row r="59" spans="1:21" s="1" customFormat="1" ht="43.25" customHeight="1">
      <c r="A59" s="7">
        <v>56</v>
      </c>
      <c r="B59" s="8" t="s">
        <v>306</v>
      </c>
      <c r="C59" s="8" t="s">
        <v>307</v>
      </c>
      <c r="D59" s="8" t="s">
        <v>43</v>
      </c>
      <c r="E59" s="9">
        <v>60</v>
      </c>
      <c r="F59" s="10">
        <v>10</v>
      </c>
      <c r="G59" s="11" t="s">
        <v>37</v>
      </c>
      <c r="H59" s="12">
        <f>(E59+F59)/94*100</f>
        <v>74.468085106382972</v>
      </c>
      <c r="I59" s="16"/>
      <c r="J59" s="17"/>
      <c r="K59" s="18"/>
      <c r="L59" s="17"/>
      <c r="M59" s="19">
        <f>0.8*I59+0.2*K59</f>
        <v>0</v>
      </c>
      <c r="N59" s="9">
        <v>65.22</v>
      </c>
      <c r="O59" s="20" t="s">
        <v>308</v>
      </c>
      <c r="P59" s="21">
        <f>0.05*H59+0.9*M59+0.05*N59</f>
        <v>6.9844042553191485</v>
      </c>
      <c r="Q59" s="23" t="s">
        <v>309</v>
      </c>
      <c r="R59" s="23" t="s">
        <v>245</v>
      </c>
      <c r="S59" s="7">
        <v>56</v>
      </c>
      <c r="T59" s="24"/>
      <c r="U59" s="22"/>
    </row>
    <row r="60" spans="1:21" s="1" customFormat="1" ht="43.25" customHeight="1">
      <c r="A60" s="7">
        <v>57</v>
      </c>
      <c r="B60" s="8" t="s">
        <v>310</v>
      </c>
      <c r="C60" s="8">
        <v>3230300261</v>
      </c>
      <c r="D60" s="8" t="s">
        <v>22</v>
      </c>
      <c r="E60" s="9">
        <v>60</v>
      </c>
      <c r="F60" s="10">
        <v>6</v>
      </c>
      <c r="G60" s="11" t="s">
        <v>265</v>
      </c>
      <c r="H60" s="12">
        <v>92.957746478873204</v>
      </c>
      <c r="I60" s="16"/>
      <c r="J60" s="17"/>
      <c r="K60" s="18"/>
      <c r="L60" s="17"/>
      <c r="M60" s="19">
        <v>0</v>
      </c>
      <c r="N60" s="9">
        <v>42.366428384133002</v>
      </c>
      <c r="O60" s="20" t="s">
        <v>311</v>
      </c>
      <c r="P60" s="21">
        <v>6.76620874315031</v>
      </c>
      <c r="Q60" s="23" t="s">
        <v>312</v>
      </c>
      <c r="R60" s="23" t="s">
        <v>313</v>
      </c>
      <c r="S60" s="7">
        <v>57</v>
      </c>
      <c r="T60" s="24"/>
      <c r="U60" s="22"/>
    </row>
    <row r="61" spans="1:21" s="1" customFormat="1" ht="43.25" customHeight="1">
      <c r="A61" s="7">
        <v>58</v>
      </c>
      <c r="B61" s="8" t="s">
        <v>314</v>
      </c>
      <c r="C61" s="8">
        <v>3230300250</v>
      </c>
      <c r="D61" s="8" t="s">
        <v>36</v>
      </c>
      <c r="E61" s="9">
        <v>60</v>
      </c>
      <c r="F61" s="10">
        <v>6</v>
      </c>
      <c r="G61" s="11" t="s">
        <v>265</v>
      </c>
      <c r="H61" s="12">
        <v>87.859424920127793</v>
      </c>
      <c r="I61" s="16"/>
      <c r="J61" s="17"/>
      <c r="K61" s="18"/>
      <c r="L61" s="17"/>
      <c r="M61" s="19">
        <v>0</v>
      </c>
      <c r="N61" s="9">
        <v>44.578313253011999</v>
      </c>
      <c r="O61" s="20" t="s">
        <v>315</v>
      </c>
      <c r="P61" s="21">
        <v>6.6218869086569896</v>
      </c>
      <c r="Q61" s="23" t="s">
        <v>316</v>
      </c>
      <c r="R61" s="23" t="s">
        <v>317</v>
      </c>
      <c r="S61" s="7">
        <v>58</v>
      </c>
      <c r="T61" s="24"/>
      <c r="U61" s="22"/>
    </row>
    <row r="62" spans="1:21" s="1" customFormat="1" ht="43.25" customHeight="1">
      <c r="A62" s="7">
        <v>59</v>
      </c>
      <c r="B62" s="8" t="s">
        <v>318</v>
      </c>
      <c r="C62" s="8" t="s">
        <v>319</v>
      </c>
      <c r="D62" s="8" t="s">
        <v>36</v>
      </c>
      <c r="E62" s="9">
        <v>60</v>
      </c>
      <c r="F62" s="10">
        <v>4</v>
      </c>
      <c r="G62" s="11" t="s">
        <v>206</v>
      </c>
      <c r="H62" s="12">
        <v>66.390040999999997</v>
      </c>
      <c r="I62" s="16"/>
      <c r="J62" s="17"/>
      <c r="K62" s="18"/>
      <c r="L62" s="17"/>
      <c r="M62" s="19"/>
      <c r="N62" s="9">
        <v>65.094340000000003</v>
      </c>
      <c r="O62" s="20" t="s">
        <v>320</v>
      </c>
      <c r="P62" s="21">
        <v>6.57421905582087</v>
      </c>
      <c r="Q62" s="23" t="s">
        <v>539</v>
      </c>
      <c r="R62" s="23" t="s">
        <v>518</v>
      </c>
      <c r="S62" s="7">
        <v>59</v>
      </c>
      <c r="T62" s="24"/>
      <c r="U62" s="22"/>
    </row>
    <row r="63" spans="1:21" s="1" customFormat="1" ht="43.25" customHeight="1">
      <c r="A63" s="7">
        <v>60</v>
      </c>
      <c r="B63" s="8" t="s">
        <v>322</v>
      </c>
      <c r="C63" s="8" t="s">
        <v>323</v>
      </c>
      <c r="D63" s="8" t="s">
        <v>43</v>
      </c>
      <c r="E63" s="9">
        <v>60</v>
      </c>
      <c r="F63" s="10">
        <v>4</v>
      </c>
      <c r="G63" s="11" t="s">
        <v>324</v>
      </c>
      <c r="H63" s="12">
        <f>(E63+F63)/96.4*100</f>
        <v>66.390041493775925</v>
      </c>
      <c r="I63" s="16"/>
      <c r="J63" s="17"/>
      <c r="K63" s="18"/>
      <c r="L63" s="17"/>
      <c r="M63" s="19">
        <f>0.8*I63+0.2*K63</f>
        <v>0</v>
      </c>
      <c r="N63" s="9">
        <v>63.52</v>
      </c>
      <c r="O63" s="20" t="s">
        <v>325</v>
      </c>
      <c r="P63" s="21">
        <f>0.05*H63+0.9*M63+0.05*N63</f>
        <v>6.4955020746887966</v>
      </c>
      <c r="Q63" s="23" t="s">
        <v>540</v>
      </c>
      <c r="R63" s="23" t="s">
        <v>249</v>
      </c>
      <c r="S63" s="7">
        <v>60</v>
      </c>
      <c r="T63" s="24"/>
      <c r="U63" s="22"/>
    </row>
    <row r="64" spans="1:21" s="1" customFormat="1" ht="43.25" customHeight="1">
      <c r="A64" s="7">
        <v>61</v>
      </c>
      <c r="B64" s="8" t="s">
        <v>326</v>
      </c>
      <c r="C64" s="8" t="s">
        <v>327</v>
      </c>
      <c r="D64" s="8" t="s">
        <v>43</v>
      </c>
      <c r="E64" s="9">
        <v>60</v>
      </c>
      <c r="F64" s="10">
        <v>8</v>
      </c>
      <c r="G64" s="11" t="s">
        <v>288</v>
      </c>
      <c r="H64" s="12">
        <f>(E64+F64)/96.4*100</f>
        <v>70.53941908713692</v>
      </c>
      <c r="I64" s="16">
        <f>3.33/120*100</f>
        <v>2.7749999999999999</v>
      </c>
      <c r="J64" s="17" t="s">
        <v>328</v>
      </c>
      <c r="K64" s="18"/>
      <c r="L64" s="17"/>
      <c r="M64" s="19">
        <f>0.8*I64+0.2*K64</f>
        <v>2.2200000000000002</v>
      </c>
      <c r="N64" s="9">
        <v>16.350000000000001</v>
      </c>
      <c r="O64" s="20" t="s">
        <v>329</v>
      </c>
      <c r="P64" s="21">
        <f>0.05*H64+0.9*M64+0.05*N64</f>
        <v>6.3424709543568465</v>
      </c>
      <c r="Q64" s="23" t="s">
        <v>541</v>
      </c>
      <c r="R64" s="23" t="s">
        <v>255</v>
      </c>
      <c r="S64" s="7">
        <v>61</v>
      </c>
      <c r="T64" s="24"/>
      <c r="U64" s="22"/>
    </row>
    <row r="65" spans="1:21" s="1" customFormat="1" ht="43.25" customHeight="1">
      <c r="A65" s="7">
        <v>62</v>
      </c>
      <c r="B65" s="8" t="s">
        <v>330</v>
      </c>
      <c r="C65" s="8" t="s">
        <v>331</v>
      </c>
      <c r="D65" s="8" t="s">
        <v>43</v>
      </c>
      <c r="E65" s="9">
        <v>60</v>
      </c>
      <c r="F65" s="10">
        <v>8</v>
      </c>
      <c r="G65" s="11" t="s">
        <v>288</v>
      </c>
      <c r="H65" s="12">
        <f>(E65+F65)/96.4*100</f>
        <v>70.53941908713692</v>
      </c>
      <c r="I65" s="16"/>
      <c r="J65" s="17"/>
      <c r="K65" s="18"/>
      <c r="L65" s="17"/>
      <c r="M65" s="19">
        <f>0.8*I65+0.2*K65</f>
        <v>0</v>
      </c>
      <c r="N65" s="9">
        <v>54.06</v>
      </c>
      <c r="O65" s="20" t="s">
        <v>332</v>
      </c>
      <c r="P65" s="21">
        <f>0.05*H65+0.9*M65+0.05*N65</f>
        <v>6.2299709543568467</v>
      </c>
      <c r="Q65" s="23" t="s">
        <v>542</v>
      </c>
      <c r="R65" s="23" t="s">
        <v>271</v>
      </c>
      <c r="S65" s="7">
        <v>62</v>
      </c>
      <c r="T65" s="24"/>
      <c r="U65" s="22"/>
    </row>
    <row r="66" spans="1:21" s="1" customFormat="1" ht="43.25" customHeight="1">
      <c r="A66" s="7">
        <v>63</v>
      </c>
      <c r="B66" s="8" t="s">
        <v>333</v>
      </c>
      <c r="C66" s="8">
        <v>3230300239</v>
      </c>
      <c r="D66" s="8" t="s">
        <v>36</v>
      </c>
      <c r="E66" s="9">
        <v>60</v>
      </c>
      <c r="F66" s="10">
        <v>2</v>
      </c>
      <c r="G66" s="11" t="s">
        <v>61</v>
      </c>
      <c r="H66" s="12">
        <v>82.534611288604907</v>
      </c>
      <c r="I66" s="16"/>
      <c r="J66" s="17"/>
      <c r="K66" s="18">
        <v>7.1428571428571397</v>
      </c>
      <c r="L66" s="17" t="s">
        <v>334</v>
      </c>
      <c r="M66" s="19">
        <v>1.4285714285714299</v>
      </c>
      <c r="N66" s="9">
        <v>15.662650602409601</v>
      </c>
      <c r="O66" s="20" t="s">
        <v>335</v>
      </c>
      <c r="P66" s="21">
        <v>6.1955773802650098</v>
      </c>
      <c r="Q66" s="23" t="s">
        <v>336</v>
      </c>
      <c r="R66" s="23" t="s">
        <v>337</v>
      </c>
      <c r="S66" s="7">
        <v>63</v>
      </c>
      <c r="T66" s="24"/>
      <c r="U66" s="22"/>
    </row>
    <row r="67" spans="1:21" s="1" customFormat="1" ht="43.25" customHeight="1">
      <c r="A67" s="7">
        <v>64</v>
      </c>
      <c r="B67" s="8" t="s">
        <v>286</v>
      </c>
      <c r="C67" s="8" t="s">
        <v>287</v>
      </c>
      <c r="D67" s="8" t="s">
        <v>36</v>
      </c>
      <c r="E67" s="9">
        <v>60</v>
      </c>
      <c r="F67" s="10">
        <v>8</v>
      </c>
      <c r="G67" s="11" t="s">
        <v>288</v>
      </c>
      <c r="H67" s="12">
        <v>70.539418999999995</v>
      </c>
      <c r="I67" s="16">
        <v>3.3330000000000002</v>
      </c>
      <c r="J67" s="17" t="s">
        <v>289</v>
      </c>
      <c r="K67" s="18"/>
      <c r="L67" s="17"/>
      <c r="M67" s="19">
        <v>2.2200000000000002</v>
      </c>
      <c r="N67" s="9">
        <v>12.264150000000001</v>
      </c>
      <c r="O67" s="20" t="s">
        <v>583</v>
      </c>
      <c r="P67" s="21">
        <v>6.1381790000000001</v>
      </c>
      <c r="Q67" s="23" t="s">
        <v>543</v>
      </c>
      <c r="R67" s="23" t="s">
        <v>519</v>
      </c>
      <c r="S67" s="7">
        <v>64</v>
      </c>
      <c r="T67" s="24"/>
      <c r="U67" s="22"/>
    </row>
    <row r="68" spans="1:21" s="1" customFormat="1" ht="43.25" customHeight="1">
      <c r="A68" s="7">
        <v>65</v>
      </c>
      <c r="B68" s="8" t="s">
        <v>338</v>
      </c>
      <c r="C68" s="8" t="s">
        <v>339</v>
      </c>
      <c r="D68" s="8" t="s">
        <v>43</v>
      </c>
      <c r="E68" s="9">
        <v>60</v>
      </c>
      <c r="F68" s="10">
        <v>-8</v>
      </c>
      <c r="G68" s="11" t="s">
        <v>180</v>
      </c>
      <c r="H68" s="12">
        <f>(E68+F68)/96.4*100</f>
        <v>53.941908713692946</v>
      </c>
      <c r="I68" s="16"/>
      <c r="J68" s="17"/>
      <c r="K68" s="18"/>
      <c r="L68" s="17"/>
      <c r="M68" s="19">
        <f>0.8*I68+0.2*K68</f>
        <v>0</v>
      </c>
      <c r="N68" s="9">
        <v>64.459999999999994</v>
      </c>
      <c r="O68" s="20" t="s">
        <v>340</v>
      </c>
      <c r="P68" s="21">
        <f>0.05*H68+0.9*M68+0.05*N68</f>
        <v>5.9200954356846474</v>
      </c>
      <c r="Q68" s="23" t="s">
        <v>544</v>
      </c>
      <c r="R68" s="23" t="s">
        <v>290</v>
      </c>
      <c r="S68" s="7">
        <v>65</v>
      </c>
      <c r="T68" s="24"/>
      <c r="U68" s="22"/>
    </row>
    <row r="69" spans="1:21" s="1" customFormat="1" ht="43.25" customHeight="1">
      <c r="A69" s="7">
        <v>66</v>
      </c>
      <c r="B69" s="8" t="s">
        <v>341</v>
      </c>
      <c r="C69" s="8" t="s">
        <v>342</v>
      </c>
      <c r="D69" s="8" t="s">
        <v>43</v>
      </c>
      <c r="E69" s="9">
        <v>60</v>
      </c>
      <c r="F69" s="10">
        <v>6</v>
      </c>
      <c r="G69" s="11" t="s">
        <v>265</v>
      </c>
      <c r="H69" s="12">
        <f>(E69+F69)/94*100</f>
        <v>70.212765957446805</v>
      </c>
      <c r="I69" s="16"/>
      <c r="J69" s="17"/>
      <c r="K69" s="18"/>
      <c r="L69" s="17"/>
      <c r="M69" s="19">
        <f>0.8*I69+0.2*K69</f>
        <v>0</v>
      </c>
      <c r="N69" s="9">
        <v>47.1</v>
      </c>
      <c r="O69" s="20" t="s">
        <v>343</v>
      </c>
      <c r="P69" s="21">
        <f>0.05*H69+0.9*M69+0.05*N69</f>
        <v>5.8656382978723407</v>
      </c>
      <c r="Q69" s="23" t="s">
        <v>344</v>
      </c>
      <c r="R69" s="23" t="s">
        <v>299</v>
      </c>
      <c r="S69" s="7">
        <v>66</v>
      </c>
      <c r="T69" s="24"/>
      <c r="U69" s="22"/>
    </row>
    <row r="70" spans="1:21" s="1" customFormat="1" ht="43.25" customHeight="1">
      <c r="A70" s="7">
        <v>67</v>
      </c>
      <c r="B70" s="8" t="s">
        <v>418</v>
      </c>
      <c r="C70" s="8">
        <v>3230300243</v>
      </c>
      <c r="D70" s="8" t="s">
        <v>36</v>
      </c>
      <c r="E70" s="9">
        <v>60</v>
      </c>
      <c r="F70" s="10">
        <v>0</v>
      </c>
      <c r="G70" s="11" t="s">
        <v>71</v>
      </c>
      <c r="H70" s="12">
        <v>79.872204472843407</v>
      </c>
      <c r="I70" s="16"/>
      <c r="J70" s="17"/>
      <c r="K70" s="18"/>
      <c r="L70" s="17"/>
      <c r="M70" s="19">
        <v>0</v>
      </c>
      <c r="N70" s="9">
        <v>36.144500000000001</v>
      </c>
      <c r="O70" s="20" t="s">
        <v>585</v>
      </c>
      <c r="P70" s="21">
        <v>5.8007999999999997</v>
      </c>
      <c r="Q70" s="23" t="s">
        <v>591</v>
      </c>
      <c r="R70" s="23" t="s">
        <v>592</v>
      </c>
      <c r="S70" s="7">
        <v>67</v>
      </c>
      <c r="T70" s="24"/>
      <c r="U70" s="22"/>
    </row>
    <row r="71" spans="1:21" s="1" customFormat="1" ht="43.25" customHeight="1">
      <c r="A71" s="7">
        <v>68</v>
      </c>
      <c r="B71" s="8" t="s">
        <v>345</v>
      </c>
      <c r="C71" s="8" t="s">
        <v>346</v>
      </c>
      <c r="D71" s="8" t="s">
        <v>43</v>
      </c>
      <c r="E71" s="9">
        <v>60</v>
      </c>
      <c r="F71" s="10">
        <v>-8</v>
      </c>
      <c r="G71" s="11" t="s">
        <v>180</v>
      </c>
      <c r="H71" s="12">
        <f>(E71+F71)/96.4*100</f>
        <v>53.941908713692946</v>
      </c>
      <c r="I71" s="16"/>
      <c r="J71" s="17"/>
      <c r="K71" s="18"/>
      <c r="L71" s="17"/>
      <c r="M71" s="19">
        <f>0.8*I71+0.2*K71</f>
        <v>0</v>
      </c>
      <c r="N71" s="9">
        <v>59.12</v>
      </c>
      <c r="O71" s="20" t="s">
        <v>347</v>
      </c>
      <c r="P71" s="21">
        <f>0.05*H71+0.9*M71+0.05*N71</f>
        <v>5.6530954356846479</v>
      </c>
      <c r="Q71" s="23" t="s">
        <v>545</v>
      </c>
      <c r="R71" s="23" t="s">
        <v>305</v>
      </c>
      <c r="S71" s="7">
        <v>68</v>
      </c>
      <c r="T71" s="24"/>
      <c r="U71" s="22"/>
    </row>
    <row r="72" spans="1:21" s="1" customFormat="1" ht="43.25" customHeight="1">
      <c r="A72" s="7">
        <v>69</v>
      </c>
      <c r="B72" s="8" t="s">
        <v>348</v>
      </c>
      <c r="C72" s="8" t="s">
        <v>349</v>
      </c>
      <c r="D72" s="8" t="s">
        <v>36</v>
      </c>
      <c r="E72" s="9">
        <v>60</v>
      </c>
      <c r="F72" s="10">
        <v>-6</v>
      </c>
      <c r="G72" s="11" t="s">
        <v>112</v>
      </c>
      <c r="H72" s="12">
        <v>56.016590000000001</v>
      </c>
      <c r="I72" s="16"/>
      <c r="J72" s="17"/>
      <c r="K72" s="18"/>
      <c r="L72" s="17"/>
      <c r="M72" s="19"/>
      <c r="N72" s="9">
        <v>56.603774000000001</v>
      </c>
      <c r="O72" s="20" t="s">
        <v>350</v>
      </c>
      <c r="P72" s="21">
        <v>5.6310185547639602</v>
      </c>
      <c r="Q72" s="23" t="s">
        <v>546</v>
      </c>
      <c r="R72" s="23" t="s">
        <v>351</v>
      </c>
      <c r="S72" s="7">
        <v>69</v>
      </c>
      <c r="T72" s="24"/>
      <c r="U72" s="22"/>
    </row>
    <row r="73" spans="1:21" s="1" customFormat="1" ht="43.25" customHeight="1">
      <c r="A73" s="7">
        <v>70</v>
      </c>
      <c r="B73" s="8" t="s">
        <v>412</v>
      </c>
      <c r="C73" s="8" t="s">
        <v>413</v>
      </c>
      <c r="D73" s="8" t="s">
        <v>36</v>
      </c>
      <c r="E73" s="9">
        <v>60</v>
      </c>
      <c r="F73" s="10">
        <v>10</v>
      </c>
      <c r="G73" s="11" t="s">
        <v>37</v>
      </c>
      <c r="H73" s="12">
        <v>72.614099999999993</v>
      </c>
      <c r="I73" s="16"/>
      <c r="J73" s="17"/>
      <c r="K73" s="18"/>
      <c r="L73" s="17"/>
      <c r="M73" s="19"/>
      <c r="N73" s="9">
        <v>36.792400000000001</v>
      </c>
      <c r="O73" s="20" t="s">
        <v>584</v>
      </c>
      <c r="P73" s="21">
        <v>5.4703280000000003</v>
      </c>
      <c r="Q73" s="23" t="s">
        <v>547</v>
      </c>
      <c r="R73" s="23" t="s">
        <v>616</v>
      </c>
      <c r="S73" s="7">
        <v>70</v>
      </c>
      <c r="T73" s="24"/>
      <c r="U73" s="22"/>
    </row>
    <row r="74" spans="1:21" s="1" customFormat="1" ht="43.25" customHeight="1">
      <c r="A74" s="7">
        <v>71</v>
      </c>
      <c r="B74" s="8" t="s">
        <v>352</v>
      </c>
      <c r="C74" s="8" t="s">
        <v>353</v>
      </c>
      <c r="D74" s="8" t="s">
        <v>36</v>
      </c>
      <c r="E74" s="9">
        <v>60</v>
      </c>
      <c r="F74" s="10">
        <v>10</v>
      </c>
      <c r="G74" s="11" t="s">
        <v>118</v>
      </c>
      <c r="H74" s="12">
        <v>72.614099999999993</v>
      </c>
      <c r="I74" s="16"/>
      <c r="J74" s="17"/>
      <c r="K74" s="18"/>
      <c r="L74" s="17"/>
      <c r="M74" s="19"/>
      <c r="N74" s="9">
        <v>36.792400000000001</v>
      </c>
      <c r="O74" s="20" t="s">
        <v>354</v>
      </c>
      <c r="P74" s="21">
        <v>5.4703280357003097</v>
      </c>
      <c r="Q74" s="23" t="s">
        <v>548</v>
      </c>
      <c r="R74" s="23" t="s">
        <v>586</v>
      </c>
      <c r="S74" s="7">
        <v>71</v>
      </c>
      <c r="T74" s="24"/>
      <c r="U74" s="22"/>
    </row>
    <row r="75" spans="1:21" s="1" customFormat="1" ht="43.25" customHeight="1">
      <c r="A75" s="7">
        <v>72</v>
      </c>
      <c r="B75" s="8" t="s">
        <v>356</v>
      </c>
      <c r="C75" s="8">
        <v>3230300242</v>
      </c>
      <c r="D75" s="8" t="s">
        <v>36</v>
      </c>
      <c r="E75" s="9">
        <v>60</v>
      </c>
      <c r="F75" s="10">
        <v>10</v>
      </c>
      <c r="G75" s="11" t="s">
        <v>37</v>
      </c>
      <c r="H75" s="12">
        <v>93.184238551650694</v>
      </c>
      <c r="I75" s="16"/>
      <c r="J75" s="17"/>
      <c r="K75" s="18"/>
      <c r="L75" s="17"/>
      <c r="M75" s="19">
        <v>0</v>
      </c>
      <c r="N75" s="9">
        <v>15.662650602409601</v>
      </c>
      <c r="O75" s="20" t="s">
        <v>335</v>
      </c>
      <c r="P75" s="21">
        <v>5.4423444577030198</v>
      </c>
      <c r="Q75" s="23" t="s">
        <v>593</v>
      </c>
      <c r="R75" s="23" t="s">
        <v>594</v>
      </c>
      <c r="S75" s="7">
        <v>72</v>
      </c>
      <c r="T75" s="24"/>
      <c r="U75" s="22"/>
    </row>
    <row r="76" spans="1:21" s="1" customFormat="1" ht="43.25" customHeight="1">
      <c r="A76" s="7">
        <v>73</v>
      </c>
      <c r="B76" s="8" t="s">
        <v>357</v>
      </c>
      <c r="C76" s="8">
        <v>3230300247</v>
      </c>
      <c r="D76" s="8" t="s">
        <v>36</v>
      </c>
      <c r="E76" s="9">
        <v>60</v>
      </c>
      <c r="F76" s="10">
        <v>15.12</v>
      </c>
      <c r="G76" s="11" t="s">
        <v>358</v>
      </c>
      <c r="H76" s="12">
        <v>100</v>
      </c>
      <c r="I76" s="16"/>
      <c r="J76" s="17"/>
      <c r="K76" s="18"/>
      <c r="L76" s="17"/>
      <c r="M76" s="19">
        <v>0</v>
      </c>
      <c r="N76" s="9">
        <v>8.4337349397590398</v>
      </c>
      <c r="O76" s="20" t="s">
        <v>359</v>
      </c>
      <c r="P76" s="21">
        <v>5.4216867469879499</v>
      </c>
      <c r="Q76" s="23" t="s">
        <v>595</v>
      </c>
      <c r="R76" s="23" t="s">
        <v>596</v>
      </c>
      <c r="S76" s="7">
        <v>73</v>
      </c>
      <c r="T76" s="24"/>
      <c r="U76" s="22"/>
    </row>
    <row r="77" spans="1:21" s="1" customFormat="1" ht="43.25" customHeight="1">
      <c r="A77" s="7">
        <v>74</v>
      </c>
      <c r="B77" s="8" t="s">
        <v>360</v>
      </c>
      <c r="C77" s="8" t="s">
        <v>361</v>
      </c>
      <c r="D77" s="8" t="s">
        <v>43</v>
      </c>
      <c r="E77" s="9">
        <v>60</v>
      </c>
      <c r="F77" s="10">
        <v>0</v>
      </c>
      <c r="G77" s="11"/>
      <c r="H77" s="12">
        <f>(E77+F77)/96.4*100</f>
        <v>62.240663900414937</v>
      </c>
      <c r="I77" s="16"/>
      <c r="J77" s="17"/>
      <c r="K77" s="18"/>
      <c r="L77" s="17"/>
      <c r="M77" s="19">
        <f>0.8*I77+0.2*K77</f>
        <v>0</v>
      </c>
      <c r="N77" s="9">
        <v>44.62</v>
      </c>
      <c r="O77" s="20" t="s">
        <v>362</v>
      </c>
      <c r="P77" s="21">
        <f>0.05*H77+0.9*M77+0.05*N77</f>
        <v>5.3430331950207464</v>
      </c>
      <c r="Q77" s="23" t="s">
        <v>549</v>
      </c>
      <c r="R77" s="23" t="s">
        <v>321</v>
      </c>
      <c r="S77" s="7">
        <v>74</v>
      </c>
      <c r="T77" s="24"/>
      <c r="U77" s="22"/>
    </row>
    <row r="78" spans="1:21" s="1" customFormat="1" ht="43.25" customHeight="1">
      <c r="A78" s="7">
        <v>75</v>
      </c>
      <c r="B78" s="8" t="s">
        <v>363</v>
      </c>
      <c r="C78" s="8">
        <v>3230300236</v>
      </c>
      <c r="D78" s="8" t="s">
        <v>36</v>
      </c>
      <c r="E78" s="9">
        <v>60</v>
      </c>
      <c r="F78" s="10">
        <v>8</v>
      </c>
      <c r="G78" s="11" t="s">
        <v>288</v>
      </c>
      <c r="H78" s="12">
        <v>90.521831735889194</v>
      </c>
      <c r="I78" s="16"/>
      <c r="J78" s="17"/>
      <c r="K78" s="18"/>
      <c r="L78" s="17"/>
      <c r="M78" s="19">
        <v>0</v>
      </c>
      <c r="N78" s="9">
        <v>15.662650602409601</v>
      </c>
      <c r="O78" s="20" t="s">
        <v>335</v>
      </c>
      <c r="P78" s="21">
        <v>5.3092241169149403</v>
      </c>
      <c r="Q78" s="23" t="s">
        <v>597</v>
      </c>
      <c r="R78" s="23" t="s">
        <v>598</v>
      </c>
      <c r="S78" s="7">
        <v>75</v>
      </c>
      <c r="T78" s="24"/>
      <c r="U78" s="22"/>
    </row>
    <row r="79" spans="1:21" s="1" customFormat="1" ht="43.25" customHeight="1">
      <c r="A79" s="7">
        <v>76</v>
      </c>
      <c r="B79" s="8" t="s">
        <v>364</v>
      </c>
      <c r="C79" s="8">
        <v>3230300232</v>
      </c>
      <c r="D79" s="8" t="s">
        <v>36</v>
      </c>
      <c r="E79" s="9">
        <v>60</v>
      </c>
      <c r="F79" s="10">
        <v>8</v>
      </c>
      <c r="G79" s="11" t="s">
        <v>288</v>
      </c>
      <c r="H79" s="12">
        <v>90.521831735889194</v>
      </c>
      <c r="I79" s="16"/>
      <c r="J79" s="17"/>
      <c r="K79" s="18"/>
      <c r="L79" s="17"/>
      <c r="M79" s="19">
        <v>0</v>
      </c>
      <c r="N79" s="9">
        <v>10.8433734939759</v>
      </c>
      <c r="O79" s="20" t="s">
        <v>365</v>
      </c>
      <c r="P79" s="21">
        <v>5.0682602614932604</v>
      </c>
      <c r="Q79" s="23" t="s">
        <v>599</v>
      </c>
      <c r="R79" s="23" t="s">
        <v>600</v>
      </c>
      <c r="S79" s="7">
        <v>76</v>
      </c>
      <c r="T79" s="24"/>
      <c r="U79" s="22"/>
    </row>
    <row r="80" spans="1:21" s="1" customFormat="1" ht="43.25" customHeight="1">
      <c r="A80" s="7">
        <v>77</v>
      </c>
      <c r="B80" s="8" t="s">
        <v>366</v>
      </c>
      <c r="C80" s="8" t="s">
        <v>367</v>
      </c>
      <c r="D80" s="8" t="s">
        <v>117</v>
      </c>
      <c r="E80" s="9">
        <v>60</v>
      </c>
      <c r="F80" s="10">
        <v>-8</v>
      </c>
      <c r="G80" s="11" t="s">
        <v>180</v>
      </c>
      <c r="H80" s="12">
        <v>55.319139999999997</v>
      </c>
      <c r="I80" s="16"/>
      <c r="J80" s="17"/>
      <c r="K80" s="18"/>
      <c r="L80" s="17"/>
      <c r="M80" s="19"/>
      <c r="N80" s="9">
        <v>43.478259999999999</v>
      </c>
      <c r="O80" s="20" t="s">
        <v>368</v>
      </c>
      <c r="P80" s="21">
        <v>4.9398704902867703</v>
      </c>
      <c r="Q80" s="23" t="s">
        <v>369</v>
      </c>
      <c r="R80" s="23" t="s">
        <v>587</v>
      </c>
      <c r="S80" s="7">
        <v>77</v>
      </c>
      <c r="T80" s="24"/>
      <c r="U80" s="22"/>
    </row>
    <row r="81" spans="1:21" s="1" customFormat="1" ht="43.25" customHeight="1">
      <c r="A81" s="7">
        <v>78</v>
      </c>
      <c r="B81" s="8" t="s">
        <v>371</v>
      </c>
      <c r="C81" s="8">
        <v>3230300240</v>
      </c>
      <c r="D81" s="8" t="s">
        <v>36</v>
      </c>
      <c r="E81" s="9">
        <v>60</v>
      </c>
      <c r="F81" s="10">
        <v>2</v>
      </c>
      <c r="G81" s="11" t="s">
        <v>61</v>
      </c>
      <c r="H81" s="12">
        <v>82.534611288604907</v>
      </c>
      <c r="I81" s="16"/>
      <c r="J81" s="17"/>
      <c r="K81" s="18"/>
      <c r="L81" s="17"/>
      <c r="M81" s="19">
        <v>0</v>
      </c>
      <c r="N81" s="9">
        <v>15.662650602409601</v>
      </c>
      <c r="O81" s="20" t="s">
        <v>335</v>
      </c>
      <c r="P81" s="21">
        <v>4.9098630945507296</v>
      </c>
      <c r="Q81" s="23" t="s">
        <v>601</v>
      </c>
      <c r="R81" s="23" t="s">
        <v>602</v>
      </c>
      <c r="S81" s="7">
        <v>78</v>
      </c>
      <c r="T81" s="24"/>
      <c r="U81" s="22"/>
    </row>
    <row r="82" spans="1:21" s="1" customFormat="1" ht="43.25" customHeight="1">
      <c r="A82" s="7">
        <v>79</v>
      </c>
      <c r="B82" s="8" t="s">
        <v>372</v>
      </c>
      <c r="C82" s="8" t="s">
        <v>373</v>
      </c>
      <c r="D82" s="8" t="s">
        <v>36</v>
      </c>
      <c r="E82" s="9">
        <v>60</v>
      </c>
      <c r="F82" s="10">
        <v>2</v>
      </c>
      <c r="G82" s="11" t="s">
        <v>61</v>
      </c>
      <c r="H82" s="12">
        <v>64.315353000000002</v>
      </c>
      <c r="I82" s="16"/>
      <c r="J82" s="17"/>
      <c r="K82" s="18">
        <v>1.67</v>
      </c>
      <c r="L82" s="17" t="s">
        <v>374</v>
      </c>
      <c r="M82" s="19">
        <v>1.3360000000000001</v>
      </c>
      <c r="N82" s="9">
        <v>8.49</v>
      </c>
      <c r="O82" s="20" t="s">
        <v>375</v>
      </c>
      <c r="P82" s="21">
        <v>4.8426959367415598</v>
      </c>
      <c r="Q82" s="23" t="s">
        <v>550</v>
      </c>
      <c r="R82" s="23" t="s">
        <v>588</v>
      </c>
      <c r="S82" s="7">
        <v>79</v>
      </c>
      <c r="T82" s="24"/>
      <c r="U82" s="22"/>
    </row>
    <row r="83" spans="1:21" s="1" customFormat="1" ht="43.25" customHeight="1">
      <c r="A83" s="7">
        <v>80</v>
      </c>
      <c r="B83" s="8" t="s">
        <v>377</v>
      </c>
      <c r="C83" s="8">
        <v>3230300248</v>
      </c>
      <c r="D83" s="8" t="s">
        <v>36</v>
      </c>
      <c r="E83" s="9">
        <v>60</v>
      </c>
      <c r="F83" s="10">
        <v>-8</v>
      </c>
      <c r="G83" s="11" t="s">
        <v>180</v>
      </c>
      <c r="H83" s="12">
        <v>69.222577209797606</v>
      </c>
      <c r="I83" s="16"/>
      <c r="J83" s="17"/>
      <c r="K83" s="18"/>
      <c r="L83" s="17"/>
      <c r="M83" s="19">
        <v>0</v>
      </c>
      <c r="N83" s="9">
        <v>27.309240963855402</v>
      </c>
      <c r="O83" s="20" t="s">
        <v>378</v>
      </c>
      <c r="P83" s="21">
        <v>4.8265909086826504</v>
      </c>
      <c r="Q83" s="23" t="s">
        <v>603</v>
      </c>
      <c r="R83" s="23" t="s">
        <v>604</v>
      </c>
      <c r="S83" s="7">
        <v>80</v>
      </c>
      <c r="T83" s="24"/>
      <c r="U83" s="22"/>
    </row>
    <row r="84" spans="1:21" s="1" customFormat="1" ht="43.25" customHeight="1">
      <c r="A84" s="7">
        <v>81</v>
      </c>
      <c r="B84" s="8" t="s">
        <v>379</v>
      </c>
      <c r="C84" s="8">
        <v>3230300237</v>
      </c>
      <c r="D84" s="8" t="s">
        <v>36</v>
      </c>
      <c r="E84" s="9">
        <v>60</v>
      </c>
      <c r="F84" s="10">
        <v>6</v>
      </c>
      <c r="G84" s="11" t="s">
        <v>265</v>
      </c>
      <c r="H84" s="12">
        <v>87.859424920127793</v>
      </c>
      <c r="I84" s="16"/>
      <c r="J84" s="17"/>
      <c r="K84" s="18"/>
      <c r="L84" s="17"/>
      <c r="M84" s="19">
        <v>0</v>
      </c>
      <c r="N84" s="9">
        <v>8.4337349397590398</v>
      </c>
      <c r="O84" s="20" t="s">
        <v>359</v>
      </c>
      <c r="P84" s="21">
        <v>4.8146579929943396</v>
      </c>
      <c r="Q84" s="23" t="s">
        <v>611</v>
      </c>
      <c r="R84" s="23" t="s">
        <v>605</v>
      </c>
      <c r="S84" s="7">
        <v>81</v>
      </c>
      <c r="T84" s="24"/>
      <c r="U84" s="22"/>
    </row>
    <row r="85" spans="1:21" s="1" customFormat="1" ht="43.25" customHeight="1">
      <c r="A85" s="7">
        <v>82</v>
      </c>
      <c r="B85" s="8" t="s">
        <v>380</v>
      </c>
      <c r="C85" s="8">
        <v>8230310304</v>
      </c>
      <c r="D85" s="8" t="s">
        <v>117</v>
      </c>
      <c r="E85" s="9">
        <v>60</v>
      </c>
      <c r="F85" s="10">
        <v>6</v>
      </c>
      <c r="G85" s="11" t="s">
        <v>265</v>
      </c>
      <c r="H85" s="12">
        <v>70.212800000000001</v>
      </c>
      <c r="I85" s="16"/>
      <c r="J85" s="17"/>
      <c r="K85" s="18"/>
      <c r="L85" s="17"/>
      <c r="M85" s="19"/>
      <c r="N85" s="9">
        <v>23.91</v>
      </c>
      <c r="O85" s="20" t="s">
        <v>381</v>
      </c>
      <c r="P85" s="21">
        <v>4.7062904717853797</v>
      </c>
      <c r="Q85" s="23" t="s">
        <v>382</v>
      </c>
      <c r="R85" s="23" t="s">
        <v>589</v>
      </c>
      <c r="S85" s="7">
        <v>82</v>
      </c>
      <c r="T85" s="24"/>
      <c r="U85" s="22"/>
    </row>
    <row r="86" spans="1:21" s="1" customFormat="1" ht="43.25" customHeight="1">
      <c r="A86" s="7">
        <v>83</v>
      </c>
      <c r="B86" s="8" t="s">
        <v>384</v>
      </c>
      <c r="C86" s="8">
        <v>3230300246</v>
      </c>
      <c r="D86" s="8" t="s">
        <v>36</v>
      </c>
      <c r="E86" s="9">
        <v>60</v>
      </c>
      <c r="F86" s="10">
        <v>4</v>
      </c>
      <c r="G86" s="11" t="s">
        <v>206</v>
      </c>
      <c r="H86" s="12">
        <v>85.197018104366293</v>
      </c>
      <c r="I86" s="16"/>
      <c r="J86" s="17"/>
      <c r="K86" s="18"/>
      <c r="L86" s="17"/>
      <c r="M86" s="19">
        <v>0</v>
      </c>
      <c r="N86" s="9">
        <v>8.8353373493975909</v>
      </c>
      <c r="O86" s="20" t="s">
        <v>385</v>
      </c>
      <c r="P86" s="21">
        <v>4.7016177726882002</v>
      </c>
      <c r="Q86" s="23" t="s">
        <v>612</v>
      </c>
      <c r="R86" s="23" t="s">
        <v>606</v>
      </c>
      <c r="S86" s="7">
        <v>83</v>
      </c>
      <c r="T86" s="24"/>
      <c r="U86" s="22"/>
    </row>
    <row r="87" spans="1:21" s="1" customFormat="1" ht="43.25" customHeight="1">
      <c r="A87" s="7">
        <v>84</v>
      </c>
      <c r="B87" s="8" t="s">
        <v>386</v>
      </c>
      <c r="C87" s="8" t="s">
        <v>387</v>
      </c>
      <c r="D87" s="8" t="s">
        <v>43</v>
      </c>
      <c r="E87" s="9">
        <v>60</v>
      </c>
      <c r="F87" s="10">
        <v>4</v>
      </c>
      <c r="G87" s="11" t="s">
        <v>206</v>
      </c>
      <c r="H87" s="12">
        <f>(E87+F87)/94*100</f>
        <v>68.085106382978722</v>
      </c>
      <c r="I87" s="16"/>
      <c r="J87" s="17"/>
      <c r="K87" s="18"/>
      <c r="L87" s="17"/>
      <c r="M87" s="19">
        <f>0.8*I87+0.2*K87</f>
        <v>0</v>
      </c>
      <c r="N87" s="9">
        <v>24.57</v>
      </c>
      <c r="O87" s="20" t="s">
        <v>388</v>
      </c>
      <c r="P87" s="21">
        <f>0.05*H87+0.9*M87+0.05*N87</f>
        <v>4.6327553191489361</v>
      </c>
      <c r="Q87" s="23" t="s">
        <v>389</v>
      </c>
      <c r="R87" s="23" t="s">
        <v>351</v>
      </c>
      <c r="S87" s="7">
        <v>84</v>
      </c>
      <c r="T87" s="24"/>
      <c r="U87" s="22"/>
    </row>
    <row r="88" spans="1:21" s="1" customFormat="1" ht="43.25" customHeight="1">
      <c r="A88" s="7">
        <v>85</v>
      </c>
      <c r="B88" s="8" t="s">
        <v>390</v>
      </c>
      <c r="C88" s="8">
        <v>3230300259</v>
      </c>
      <c r="D88" s="8" t="s">
        <v>22</v>
      </c>
      <c r="E88" s="9">
        <v>60</v>
      </c>
      <c r="F88" s="10">
        <v>-8</v>
      </c>
      <c r="G88" s="11" t="s">
        <v>180</v>
      </c>
      <c r="H88" s="12">
        <v>73.239436619718305</v>
      </c>
      <c r="I88" s="16"/>
      <c r="J88" s="17"/>
      <c r="K88" s="18"/>
      <c r="L88" s="17"/>
      <c r="M88" s="19">
        <v>0</v>
      </c>
      <c r="N88" s="9">
        <v>17.556876930105702</v>
      </c>
      <c r="O88" s="20" t="s">
        <v>391</v>
      </c>
      <c r="P88" s="21">
        <v>4.5398156774912</v>
      </c>
      <c r="Q88" s="23" t="s">
        <v>392</v>
      </c>
      <c r="R88" s="23" t="s">
        <v>607</v>
      </c>
      <c r="S88" s="7">
        <v>85</v>
      </c>
      <c r="T88" s="24"/>
      <c r="U88" s="22"/>
    </row>
    <row r="89" spans="1:21" s="1" customFormat="1" ht="43.25" customHeight="1">
      <c r="A89" s="7">
        <v>86</v>
      </c>
      <c r="B89" s="8" t="s">
        <v>393</v>
      </c>
      <c r="C89" s="8" t="s">
        <v>394</v>
      </c>
      <c r="D89" s="8" t="s">
        <v>43</v>
      </c>
      <c r="E89" s="9">
        <v>60</v>
      </c>
      <c r="F89" s="10">
        <v>10</v>
      </c>
      <c r="G89" s="11" t="s">
        <v>37</v>
      </c>
      <c r="H89" s="12">
        <f>(E89+F89)/96.4*100</f>
        <v>72.614107883817425</v>
      </c>
      <c r="I89" s="16"/>
      <c r="J89" s="17"/>
      <c r="K89" s="18"/>
      <c r="L89" s="17"/>
      <c r="M89" s="19">
        <f>0.8*I89+0.2*K89</f>
        <v>0</v>
      </c>
      <c r="N89" s="9">
        <v>16.350000000000001</v>
      </c>
      <c r="O89" s="20" t="s">
        <v>395</v>
      </c>
      <c r="P89" s="21">
        <f>0.05*H89+0.9*M89+0.05*N89</f>
        <v>4.4482053941908717</v>
      </c>
      <c r="Q89" s="23" t="s">
        <v>551</v>
      </c>
      <c r="R89" s="23" t="s">
        <v>355</v>
      </c>
      <c r="S89" s="7">
        <v>86</v>
      </c>
      <c r="T89" s="24"/>
      <c r="U89" s="22"/>
    </row>
    <row r="90" spans="1:21" s="1" customFormat="1" ht="43.25" customHeight="1">
      <c r="A90" s="7">
        <v>87</v>
      </c>
      <c r="B90" s="8" t="s">
        <v>396</v>
      </c>
      <c r="C90" s="8">
        <v>3230300245</v>
      </c>
      <c r="D90" s="8" t="s">
        <v>36</v>
      </c>
      <c r="E90" s="9">
        <v>60</v>
      </c>
      <c r="F90" s="10">
        <v>6</v>
      </c>
      <c r="G90" s="11" t="s">
        <v>265</v>
      </c>
      <c r="H90" s="12">
        <v>87.859424920127793</v>
      </c>
      <c r="I90" s="16"/>
      <c r="J90" s="17"/>
      <c r="K90" s="18"/>
      <c r="L90" s="17"/>
      <c r="M90" s="19">
        <v>0</v>
      </c>
      <c r="N90" s="9"/>
      <c r="O90" s="20"/>
      <c r="P90" s="21">
        <v>4.3929712460063897</v>
      </c>
      <c r="Q90" s="23" t="s">
        <v>613</v>
      </c>
      <c r="R90" s="23" t="s">
        <v>608</v>
      </c>
      <c r="S90" s="7">
        <v>87</v>
      </c>
      <c r="T90" s="24"/>
      <c r="U90" s="22"/>
    </row>
    <row r="91" spans="1:21" s="1" customFormat="1" ht="43.25" customHeight="1">
      <c r="A91" s="7">
        <v>88</v>
      </c>
      <c r="B91" s="8" t="s">
        <v>397</v>
      </c>
      <c r="C91" s="8">
        <v>3230300253</v>
      </c>
      <c r="D91" s="8" t="s">
        <v>36</v>
      </c>
      <c r="E91" s="9">
        <v>60</v>
      </c>
      <c r="F91" s="10">
        <v>-6</v>
      </c>
      <c r="G91" s="11" t="s">
        <v>112</v>
      </c>
      <c r="H91" s="12">
        <v>71.884984025559106</v>
      </c>
      <c r="I91" s="16"/>
      <c r="J91" s="17"/>
      <c r="K91" s="18"/>
      <c r="L91" s="17"/>
      <c r="M91" s="19">
        <v>0</v>
      </c>
      <c r="N91" s="9">
        <v>15.2610843373494</v>
      </c>
      <c r="O91" s="20" t="s">
        <v>398</v>
      </c>
      <c r="P91" s="21">
        <v>4.3573034181454302</v>
      </c>
      <c r="Q91" s="23" t="s">
        <v>614</v>
      </c>
      <c r="R91" s="23" t="s">
        <v>609</v>
      </c>
      <c r="S91" s="7">
        <v>88</v>
      </c>
      <c r="T91" s="24"/>
      <c r="U91" s="22"/>
    </row>
    <row r="92" spans="1:21" s="1" customFormat="1" ht="43.25" customHeight="1">
      <c r="A92" s="7">
        <v>89</v>
      </c>
      <c r="B92" s="8" t="s">
        <v>399</v>
      </c>
      <c r="C92" s="8" t="s">
        <v>400</v>
      </c>
      <c r="D92" s="8" t="s">
        <v>43</v>
      </c>
      <c r="E92" s="9">
        <v>60</v>
      </c>
      <c r="F92" s="10">
        <v>2</v>
      </c>
      <c r="G92" s="11" t="s">
        <v>61</v>
      </c>
      <c r="H92" s="12">
        <f>(E92+F92)/96.4*100</f>
        <v>64.315352697095435</v>
      </c>
      <c r="I92" s="16"/>
      <c r="J92" s="17"/>
      <c r="K92" s="18"/>
      <c r="L92" s="17"/>
      <c r="M92" s="19">
        <f>0.8*I92+0.2*K92</f>
        <v>0</v>
      </c>
      <c r="N92" s="9">
        <v>18.87</v>
      </c>
      <c r="O92" s="20" t="s">
        <v>401</v>
      </c>
      <c r="P92" s="21">
        <f>0.05*H92+0.9*M92+0.05*N92</f>
        <v>4.1592676348547721</v>
      </c>
      <c r="Q92" s="23" t="s">
        <v>552</v>
      </c>
      <c r="R92" s="23" t="s">
        <v>370</v>
      </c>
      <c r="S92" s="7">
        <v>89</v>
      </c>
      <c r="T92" s="24"/>
      <c r="U92" s="22"/>
    </row>
    <row r="93" spans="1:21" s="1" customFormat="1" ht="43.25" customHeight="1">
      <c r="A93" s="7">
        <v>90</v>
      </c>
      <c r="B93" s="8" t="s">
        <v>402</v>
      </c>
      <c r="C93" s="8" t="s">
        <v>403</v>
      </c>
      <c r="D93" s="8" t="s">
        <v>43</v>
      </c>
      <c r="E93" s="9">
        <v>60</v>
      </c>
      <c r="F93" s="10">
        <v>4</v>
      </c>
      <c r="G93" s="11" t="s">
        <v>404</v>
      </c>
      <c r="H93" s="12">
        <f>(E93+F93)/96.4*100</f>
        <v>66.390041493775925</v>
      </c>
      <c r="I93" s="16"/>
      <c r="J93" s="17"/>
      <c r="K93" s="18"/>
      <c r="L93" s="17"/>
      <c r="M93" s="19">
        <f>0.8*I93+0.2*K93</f>
        <v>0</v>
      </c>
      <c r="N93" s="9">
        <v>16.350000000000001</v>
      </c>
      <c r="O93" s="20" t="s">
        <v>395</v>
      </c>
      <c r="P93" s="21">
        <f>0.05*H93+0.9*M93+0.05*N93</f>
        <v>4.1370020746887963</v>
      </c>
      <c r="Q93" s="23" t="s">
        <v>553</v>
      </c>
      <c r="R93" s="23" t="s">
        <v>376</v>
      </c>
      <c r="S93" s="7">
        <v>90</v>
      </c>
      <c r="T93" s="24"/>
      <c r="U93" s="22"/>
    </row>
    <row r="94" spans="1:21" s="1" customFormat="1" ht="43.25" customHeight="1">
      <c r="A94" s="7">
        <v>91</v>
      </c>
      <c r="B94" s="8" t="s">
        <v>405</v>
      </c>
      <c r="C94" s="8">
        <v>3230300264</v>
      </c>
      <c r="D94" s="8" t="s">
        <v>22</v>
      </c>
      <c r="E94" s="9">
        <v>60</v>
      </c>
      <c r="F94" s="10">
        <v>-2</v>
      </c>
      <c r="G94" s="11" t="s">
        <v>140</v>
      </c>
      <c r="H94" s="12">
        <v>81.690140845070403</v>
      </c>
      <c r="I94" s="16"/>
      <c r="J94" s="17"/>
      <c r="K94" s="18"/>
      <c r="L94" s="17"/>
      <c r="M94" s="19">
        <v>0</v>
      </c>
      <c r="N94" s="9"/>
      <c r="O94" s="20"/>
      <c r="P94" s="21">
        <v>4.0845070422535201</v>
      </c>
      <c r="Q94" s="23" t="s">
        <v>406</v>
      </c>
      <c r="R94" s="23" t="s">
        <v>610</v>
      </c>
      <c r="S94" s="7">
        <v>91</v>
      </c>
      <c r="T94" s="24"/>
      <c r="U94" s="22"/>
    </row>
    <row r="95" spans="1:21" s="1" customFormat="1" ht="43.25" customHeight="1">
      <c r="A95" s="7">
        <v>92</v>
      </c>
      <c r="B95" s="8" t="s">
        <v>407</v>
      </c>
      <c r="C95" s="8" t="s">
        <v>408</v>
      </c>
      <c r="D95" s="8" t="s">
        <v>117</v>
      </c>
      <c r="E95" s="9">
        <v>60</v>
      </c>
      <c r="F95" s="10">
        <v>2</v>
      </c>
      <c r="G95" s="11" t="s">
        <v>61</v>
      </c>
      <c r="H95" s="12">
        <v>65.957400000000007</v>
      </c>
      <c r="I95" s="16"/>
      <c r="J95" s="17"/>
      <c r="K95" s="18"/>
      <c r="L95" s="17"/>
      <c r="M95" s="19"/>
      <c r="N95" s="9">
        <v>15.2173</v>
      </c>
      <c r="O95" s="20" t="s">
        <v>409</v>
      </c>
      <c r="P95" s="21">
        <v>4.0587419056429201</v>
      </c>
      <c r="Q95" s="23" t="s">
        <v>410</v>
      </c>
      <c r="R95" s="23" t="s">
        <v>590</v>
      </c>
      <c r="S95" s="7">
        <v>92</v>
      </c>
      <c r="T95" s="24"/>
      <c r="U95" s="22"/>
    </row>
    <row r="96" spans="1:21" s="1" customFormat="1" ht="43.25" customHeight="1">
      <c r="A96" s="7">
        <v>93</v>
      </c>
      <c r="B96" s="8" t="s">
        <v>415</v>
      </c>
      <c r="C96" s="8" t="s">
        <v>416</v>
      </c>
      <c r="D96" s="8" t="s">
        <v>43</v>
      </c>
      <c r="E96" s="9">
        <v>60</v>
      </c>
      <c r="F96" s="10">
        <v>10</v>
      </c>
      <c r="G96" s="11" t="s">
        <v>37</v>
      </c>
      <c r="H96" s="12">
        <f>(E96+F96)/96.4*100</f>
        <v>72.614107883817425</v>
      </c>
      <c r="I96" s="16"/>
      <c r="J96" s="17"/>
      <c r="K96" s="18"/>
      <c r="L96" s="17"/>
      <c r="M96" s="19">
        <f>0.8*I96+0.2*K96</f>
        <v>0</v>
      </c>
      <c r="N96" s="9">
        <v>8.18</v>
      </c>
      <c r="O96" s="20" t="s">
        <v>417</v>
      </c>
      <c r="P96" s="21">
        <f>0.05*H96+0.9*M96+0.05*N96</f>
        <v>4.0397053941908716</v>
      </c>
      <c r="Q96" s="23" t="s">
        <v>554</v>
      </c>
      <c r="R96" s="23" t="s">
        <v>383</v>
      </c>
      <c r="S96" s="7">
        <v>93</v>
      </c>
      <c r="T96" s="24"/>
      <c r="U96" s="22"/>
    </row>
    <row r="97" spans="1:21" s="1" customFormat="1" ht="43.25" customHeight="1">
      <c r="A97" s="7">
        <v>94</v>
      </c>
      <c r="B97" s="8" t="s">
        <v>419</v>
      </c>
      <c r="C97" s="8">
        <v>3230300254</v>
      </c>
      <c r="D97" s="8" t="s">
        <v>36</v>
      </c>
      <c r="E97" s="9">
        <v>60</v>
      </c>
      <c r="F97" s="10">
        <v>0</v>
      </c>
      <c r="G97" s="11" t="s">
        <v>71</v>
      </c>
      <c r="H97" s="12">
        <v>79.872204472843407</v>
      </c>
      <c r="I97" s="16"/>
      <c r="J97" s="17"/>
      <c r="K97" s="18"/>
      <c r="L97" s="17"/>
      <c r="M97" s="19">
        <v>0</v>
      </c>
      <c r="N97" s="9"/>
      <c r="O97" s="20"/>
      <c r="P97" s="21">
        <v>3.99361022364217</v>
      </c>
      <c r="Q97" s="23" t="s">
        <v>420</v>
      </c>
      <c r="R97" s="23" t="s">
        <v>421</v>
      </c>
      <c r="S97" s="7">
        <v>94</v>
      </c>
      <c r="T97" s="24"/>
      <c r="U97" s="22"/>
    </row>
    <row r="98" spans="1:21" s="1" customFormat="1" ht="43.25" customHeight="1">
      <c r="A98" s="7">
        <v>95</v>
      </c>
      <c r="B98" s="8" t="s">
        <v>422</v>
      </c>
      <c r="C98" s="8" t="s">
        <v>423</v>
      </c>
      <c r="D98" s="8" t="s">
        <v>36</v>
      </c>
      <c r="E98" s="9">
        <v>60</v>
      </c>
      <c r="F98" s="10">
        <v>10</v>
      </c>
      <c r="G98" s="11" t="s">
        <v>37</v>
      </c>
      <c r="H98" s="12">
        <v>72.614099999999993</v>
      </c>
      <c r="I98" s="16"/>
      <c r="J98" s="17"/>
      <c r="K98" s="18"/>
      <c r="L98" s="17"/>
      <c r="M98" s="19"/>
      <c r="N98" s="9">
        <v>6.6036999999999999</v>
      </c>
      <c r="O98" s="20" t="s">
        <v>424</v>
      </c>
      <c r="P98" s="21">
        <v>3.9608940734361502</v>
      </c>
      <c r="Q98" s="23" t="s">
        <v>555</v>
      </c>
      <c r="R98" s="23" t="s">
        <v>425</v>
      </c>
      <c r="S98" s="7">
        <v>95</v>
      </c>
      <c r="T98" s="24"/>
      <c r="U98" s="22"/>
    </row>
    <row r="99" spans="1:21" s="1" customFormat="1" ht="43.25" customHeight="1">
      <c r="A99" s="7">
        <v>96</v>
      </c>
      <c r="B99" s="25" t="s">
        <v>426</v>
      </c>
      <c r="C99" s="8">
        <v>3230300241</v>
      </c>
      <c r="D99" s="8" t="s">
        <v>36</v>
      </c>
      <c r="E99" s="9">
        <v>60</v>
      </c>
      <c r="F99" s="10">
        <v>-8</v>
      </c>
      <c r="G99" s="11" t="s">
        <v>427</v>
      </c>
      <c r="H99" s="12">
        <v>69.222577209797606</v>
      </c>
      <c r="I99" s="16"/>
      <c r="J99" s="17"/>
      <c r="K99" s="18"/>
      <c r="L99" s="17"/>
      <c r="M99" s="19">
        <v>0</v>
      </c>
      <c r="N99" s="9">
        <v>8.8353373493975909</v>
      </c>
      <c r="O99" s="20" t="s">
        <v>428</v>
      </c>
      <c r="P99" s="21">
        <v>3.90289572795976</v>
      </c>
      <c r="Q99" s="23" t="s">
        <v>429</v>
      </c>
      <c r="R99" s="23" t="s">
        <v>430</v>
      </c>
      <c r="S99" s="7">
        <v>96</v>
      </c>
      <c r="T99" s="24"/>
      <c r="U99" s="22"/>
    </row>
    <row r="100" spans="1:21" s="1" customFormat="1" ht="43.25" customHeight="1">
      <c r="A100" s="7">
        <v>97</v>
      </c>
      <c r="B100" s="8" t="s">
        <v>431</v>
      </c>
      <c r="C100" s="8" t="s">
        <v>432</v>
      </c>
      <c r="D100" s="8" t="s">
        <v>43</v>
      </c>
      <c r="E100" s="9">
        <v>60</v>
      </c>
      <c r="F100" s="10">
        <v>8.4</v>
      </c>
      <c r="G100" s="11" t="s">
        <v>433</v>
      </c>
      <c r="H100" s="12">
        <f>(E100+F100)/96.4*100</f>
        <v>70.954356846473033</v>
      </c>
      <c r="I100" s="16"/>
      <c r="J100" s="17"/>
      <c r="K100" s="18"/>
      <c r="L100" s="17"/>
      <c r="M100" s="19">
        <f>0.8*I100+0.2*K100</f>
        <v>0</v>
      </c>
      <c r="N100" s="9">
        <v>6.92</v>
      </c>
      <c r="O100" s="20" t="s">
        <v>434</v>
      </c>
      <c r="P100" s="21">
        <f>0.05*H100+0.9*M100+0.05*N100</f>
        <v>3.8937178423236518</v>
      </c>
      <c r="Q100" s="23" t="s">
        <v>556</v>
      </c>
      <c r="R100" s="23" t="s">
        <v>411</v>
      </c>
      <c r="S100" s="7">
        <v>97</v>
      </c>
      <c r="T100" s="24"/>
      <c r="U100" s="22"/>
    </row>
    <row r="101" spans="1:21" s="1" customFormat="1" ht="43.25" customHeight="1">
      <c r="A101" s="7">
        <v>98</v>
      </c>
      <c r="B101" s="8" t="s">
        <v>435</v>
      </c>
      <c r="C101" s="8" t="s">
        <v>436</v>
      </c>
      <c r="D101" s="8" t="s">
        <v>117</v>
      </c>
      <c r="E101" s="9">
        <v>60</v>
      </c>
      <c r="F101" s="10">
        <v>2</v>
      </c>
      <c r="G101" s="11" t="s">
        <v>61</v>
      </c>
      <c r="H101" s="12">
        <v>65.957447000000002</v>
      </c>
      <c r="I101" s="16"/>
      <c r="J101" s="17"/>
      <c r="K101" s="18"/>
      <c r="L101" s="17"/>
      <c r="M101" s="19"/>
      <c r="N101" s="9">
        <v>8.6956500000000005</v>
      </c>
      <c r="O101" s="20" t="s">
        <v>615</v>
      </c>
      <c r="P101" s="21">
        <v>3.73265494912118</v>
      </c>
      <c r="Q101" s="23" t="s">
        <v>437</v>
      </c>
      <c r="R101" s="23" t="s">
        <v>438</v>
      </c>
      <c r="S101" s="7">
        <v>98</v>
      </c>
      <c r="T101" s="24"/>
      <c r="U101" s="22"/>
    </row>
    <row r="102" spans="1:21" s="1" customFormat="1" ht="43.25" customHeight="1">
      <c r="A102" s="7">
        <v>99</v>
      </c>
      <c r="B102" s="8" t="s">
        <v>439</v>
      </c>
      <c r="C102" s="8" t="s">
        <v>440</v>
      </c>
      <c r="D102" s="8" t="s">
        <v>36</v>
      </c>
      <c r="E102" s="9">
        <v>60</v>
      </c>
      <c r="F102" s="10">
        <v>0</v>
      </c>
      <c r="G102" s="11" t="s">
        <v>71</v>
      </c>
      <c r="H102" s="12">
        <v>62.240600000000001</v>
      </c>
      <c r="I102" s="16"/>
      <c r="J102" s="17"/>
      <c r="K102" s="18"/>
      <c r="L102" s="17"/>
      <c r="M102" s="19"/>
      <c r="N102" s="9">
        <v>11.3207</v>
      </c>
      <c r="O102" s="20" t="s">
        <v>441</v>
      </c>
      <c r="P102" s="21">
        <v>3.6780709308697999</v>
      </c>
      <c r="Q102" s="23" t="s">
        <v>557</v>
      </c>
      <c r="R102" s="23" t="s">
        <v>442</v>
      </c>
      <c r="S102" s="7">
        <v>99</v>
      </c>
      <c r="T102" s="24"/>
      <c r="U102" s="22"/>
    </row>
    <row r="103" spans="1:21" s="1" customFormat="1" ht="43.25" customHeight="1">
      <c r="A103" s="7">
        <v>100</v>
      </c>
      <c r="B103" s="8" t="s">
        <v>443</v>
      </c>
      <c r="C103" s="8" t="s">
        <v>444</v>
      </c>
      <c r="D103" s="8" t="s">
        <v>43</v>
      </c>
      <c r="E103" s="9">
        <v>60</v>
      </c>
      <c r="F103" s="10">
        <v>4</v>
      </c>
      <c r="G103" s="11" t="s">
        <v>324</v>
      </c>
      <c r="H103" s="12">
        <f>(E103+F103)/96.4*100</f>
        <v>66.390041493775925</v>
      </c>
      <c r="I103" s="16"/>
      <c r="J103" s="17"/>
      <c r="K103" s="18"/>
      <c r="L103" s="17"/>
      <c r="M103" s="19">
        <f>0.8*I103+0.2*K103</f>
        <v>0</v>
      </c>
      <c r="N103" s="9">
        <v>6.92</v>
      </c>
      <c r="O103" s="20" t="s">
        <v>434</v>
      </c>
      <c r="P103" s="21">
        <f>0.05*H103+0.9*M103+0.05*N103</f>
        <v>3.6655020746887965</v>
      </c>
      <c r="Q103" s="23" t="s">
        <v>558</v>
      </c>
      <c r="R103" s="23" t="s">
        <v>414</v>
      </c>
      <c r="S103" s="7">
        <v>100</v>
      </c>
      <c r="T103" s="24"/>
      <c r="U103" s="22"/>
    </row>
    <row r="104" spans="1:21" s="1" customFormat="1" ht="43.25" customHeight="1">
      <c r="A104" s="7">
        <v>101</v>
      </c>
      <c r="B104" s="8" t="s">
        <v>445</v>
      </c>
      <c r="C104" s="8" t="s">
        <v>446</v>
      </c>
      <c r="D104" s="8" t="s">
        <v>43</v>
      </c>
      <c r="E104" s="9">
        <v>60</v>
      </c>
      <c r="F104" s="10">
        <v>10</v>
      </c>
      <c r="G104" s="11" t="s">
        <v>37</v>
      </c>
      <c r="H104" s="12">
        <f>(E104+F104)/96.4*100</f>
        <v>72.614107883817425</v>
      </c>
      <c r="I104" s="16"/>
      <c r="J104" s="17"/>
      <c r="K104" s="18"/>
      <c r="L104" s="17"/>
      <c r="M104" s="19">
        <f>0.8*I104+0.2*K104</f>
        <v>0</v>
      </c>
      <c r="N104" s="9"/>
      <c r="O104" s="20"/>
      <c r="P104" s="21">
        <f>0.05*H104+0.9*M104+0.05*N104</f>
        <v>3.6307053941908713</v>
      </c>
      <c r="Q104" s="23" t="s">
        <v>559</v>
      </c>
      <c r="R104" s="23" t="s">
        <v>425</v>
      </c>
      <c r="S104" s="7">
        <v>101</v>
      </c>
      <c r="T104" s="24"/>
      <c r="U104" s="22"/>
    </row>
    <row r="105" spans="1:21" s="1" customFormat="1" ht="43.25" customHeight="1">
      <c r="A105" s="7">
        <v>102</v>
      </c>
      <c r="B105" s="8" t="s">
        <v>447</v>
      </c>
      <c r="C105" s="8" t="s">
        <v>448</v>
      </c>
      <c r="D105" s="8" t="s">
        <v>43</v>
      </c>
      <c r="E105" s="9">
        <v>60</v>
      </c>
      <c r="F105" s="10">
        <v>-2</v>
      </c>
      <c r="G105" s="11" t="s">
        <v>449</v>
      </c>
      <c r="H105" s="12">
        <f>(E105+F105)/94*100</f>
        <v>61.702127659574465</v>
      </c>
      <c r="I105" s="16"/>
      <c r="J105" s="17"/>
      <c r="K105" s="18"/>
      <c r="L105" s="17"/>
      <c r="M105" s="19">
        <f>0.8*I105+0.2*K105</f>
        <v>0</v>
      </c>
      <c r="N105" s="9">
        <v>7.97</v>
      </c>
      <c r="O105" s="20" t="s">
        <v>434</v>
      </c>
      <c r="P105" s="21">
        <f>0.05*H105+0.9*M105+0.05*N105</f>
        <v>3.4836063829787234</v>
      </c>
      <c r="Q105" s="23" t="s">
        <v>577</v>
      </c>
      <c r="R105" s="23" t="s">
        <v>438</v>
      </c>
      <c r="S105" s="7">
        <v>102</v>
      </c>
      <c r="T105" s="24"/>
      <c r="U105" s="22"/>
    </row>
    <row r="106" spans="1:21" s="1" customFormat="1" ht="43.25" customHeight="1">
      <c r="A106" s="7">
        <v>103</v>
      </c>
      <c r="B106" s="8" t="s">
        <v>450</v>
      </c>
      <c r="C106" s="8">
        <v>3230300234</v>
      </c>
      <c r="D106" s="8" t="s">
        <v>36</v>
      </c>
      <c r="E106" s="9">
        <v>60</v>
      </c>
      <c r="F106" s="10">
        <v>-8</v>
      </c>
      <c r="G106" s="11" t="s">
        <v>451</v>
      </c>
      <c r="H106" s="12">
        <v>69.222577209797606</v>
      </c>
      <c r="I106" s="16"/>
      <c r="J106" s="17"/>
      <c r="K106" s="18"/>
      <c r="L106" s="17"/>
      <c r="M106" s="19">
        <v>0</v>
      </c>
      <c r="N106" s="9"/>
      <c r="O106" s="20"/>
      <c r="P106" s="21">
        <v>3.4611288604898802</v>
      </c>
      <c r="Q106" s="23" t="s">
        <v>452</v>
      </c>
      <c r="R106" s="23" t="s">
        <v>453</v>
      </c>
      <c r="S106" s="7">
        <v>103</v>
      </c>
      <c r="T106" s="24"/>
      <c r="U106" s="22"/>
    </row>
    <row r="107" spans="1:21" s="1" customFormat="1" ht="43.25" customHeight="1">
      <c r="A107" s="7">
        <v>104</v>
      </c>
      <c r="B107" s="8" t="s">
        <v>454</v>
      </c>
      <c r="C107" s="8" t="s">
        <v>455</v>
      </c>
      <c r="D107" s="8" t="s">
        <v>36</v>
      </c>
      <c r="E107" s="9">
        <v>60</v>
      </c>
      <c r="F107" s="10">
        <v>4</v>
      </c>
      <c r="G107" s="11" t="s">
        <v>324</v>
      </c>
      <c r="H107" s="12">
        <v>66.39</v>
      </c>
      <c r="I107" s="16"/>
      <c r="J107" s="17"/>
      <c r="K107" s="18"/>
      <c r="L107" s="17"/>
      <c r="M107" s="19"/>
      <c r="N107" s="9"/>
      <c r="O107" s="20"/>
      <c r="P107" s="21">
        <v>3.3195020746888</v>
      </c>
      <c r="Q107" s="23" t="s">
        <v>560</v>
      </c>
      <c r="R107" s="23" t="s">
        <v>456</v>
      </c>
      <c r="S107" s="7">
        <v>104</v>
      </c>
      <c r="T107" s="24"/>
      <c r="U107" s="22"/>
    </row>
    <row r="108" spans="1:21" s="1" customFormat="1" ht="43.25" customHeight="1">
      <c r="A108" s="7">
        <v>105</v>
      </c>
      <c r="B108" s="8" t="s">
        <v>457</v>
      </c>
      <c r="C108" s="8" t="s">
        <v>458</v>
      </c>
      <c r="D108" s="8" t="s">
        <v>36</v>
      </c>
      <c r="E108" s="9">
        <v>60</v>
      </c>
      <c r="F108" s="10">
        <v>-8</v>
      </c>
      <c r="G108" s="11" t="s">
        <v>180</v>
      </c>
      <c r="H108" s="12">
        <v>53.941899999999997</v>
      </c>
      <c r="I108" s="16"/>
      <c r="J108" s="17"/>
      <c r="K108" s="18"/>
      <c r="L108" s="17"/>
      <c r="M108" s="19"/>
      <c r="N108" s="9">
        <v>11.3207</v>
      </c>
      <c r="O108" s="20" t="s">
        <v>459</v>
      </c>
      <c r="P108" s="21">
        <v>3.2631331715337</v>
      </c>
      <c r="Q108" s="23" t="s">
        <v>561</v>
      </c>
      <c r="R108" s="23" t="s">
        <v>460</v>
      </c>
      <c r="S108" s="7">
        <v>105</v>
      </c>
      <c r="T108" s="24"/>
      <c r="U108" s="22"/>
    </row>
    <row r="109" spans="1:21" s="1" customFormat="1" ht="43.25" customHeight="1">
      <c r="A109" s="7">
        <v>106</v>
      </c>
      <c r="B109" s="8" t="s">
        <v>461</v>
      </c>
      <c r="C109" s="8" t="s">
        <v>462</v>
      </c>
      <c r="D109" s="8" t="s">
        <v>43</v>
      </c>
      <c r="E109" s="9">
        <v>60</v>
      </c>
      <c r="F109" s="10">
        <v>2</v>
      </c>
      <c r="G109" s="11" t="s">
        <v>61</v>
      </c>
      <c r="H109" s="12">
        <f>(E109+F109)/96.4*100</f>
        <v>64.315352697095435</v>
      </c>
      <c r="I109" s="16"/>
      <c r="J109" s="17"/>
      <c r="K109" s="18"/>
      <c r="L109" s="17"/>
      <c r="M109" s="19">
        <f>0.8*I109+0.2*K109</f>
        <v>0</v>
      </c>
      <c r="N109" s="9"/>
      <c r="O109" s="20"/>
      <c r="P109" s="21">
        <f>0.05*H109+0.9*M109+0.05*N109</f>
        <v>3.2157676348547719</v>
      </c>
      <c r="Q109" s="23" t="s">
        <v>562</v>
      </c>
      <c r="R109" s="23" t="s">
        <v>442</v>
      </c>
      <c r="S109" s="7">
        <v>106</v>
      </c>
      <c r="T109" s="24"/>
      <c r="U109" s="22"/>
    </row>
    <row r="110" spans="1:21" s="1" customFormat="1" ht="43.25" customHeight="1">
      <c r="A110" s="7">
        <v>107</v>
      </c>
      <c r="B110" s="8" t="s">
        <v>463</v>
      </c>
      <c r="C110" s="8" t="s">
        <v>464</v>
      </c>
      <c r="D110" s="8" t="s">
        <v>43</v>
      </c>
      <c r="E110" s="9">
        <v>60</v>
      </c>
      <c r="F110" s="10">
        <v>-6</v>
      </c>
      <c r="G110" s="11" t="s">
        <v>112</v>
      </c>
      <c r="H110" s="12">
        <f>(E110+F110)/96.4*100</f>
        <v>56.016597510373444</v>
      </c>
      <c r="I110" s="16"/>
      <c r="J110" s="17"/>
      <c r="K110" s="18"/>
      <c r="L110" s="17"/>
      <c r="M110" s="19">
        <f>0.8*I110+0.2*K110</f>
        <v>0</v>
      </c>
      <c r="N110" s="9">
        <v>8.17</v>
      </c>
      <c r="O110" s="20" t="s">
        <v>465</v>
      </c>
      <c r="P110" s="21">
        <f>0.05*H110+0.9*M110+0.05*N110</f>
        <v>3.2093298755186725</v>
      </c>
      <c r="Q110" s="23" t="s">
        <v>563</v>
      </c>
      <c r="R110" s="23" t="s">
        <v>456</v>
      </c>
      <c r="S110" s="7">
        <v>107</v>
      </c>
      <c r="T110" s="24"/>
      <c r="U110" s="22"/>
    </row>
    <row r="111" spans="1:21" s="1" customFormat="1" ht="43.25" customHeight="1">
      <c r="A111" s="7">
        <v>108</v>
      </c>
      <c r="B111" s="8" t="s">
        <v>466</v>
      </c>
      <c r="C111" s="8" t="s">
        <v>467</v>
      </c>
      <c r="D111" s="8" t="s">
        <v>36</v>
      </c>
      <c r="E111" s="9">
        <v>60</v>
      </c>
      <c r="F111" s="10">
        <v>-6</v>
      </c>
      <c r="G111" s="11" t="s">
        <v>112</v>
      </c>
      <c r="H111" s="12">
        <v>56.016500000000001</v>
      </c>
      <c r="I111" s="16"/>
      <c r="J111" s="17"/>
      <c r="K111" s="18"/>
      <c r="L111" s="17"/>
      <c r="M111" s="19"/>
      <c r="N111" s="9">
        <v>6.6036999999999999</v>
      </c>
      <c r="O111" s="20" t="s">
        <v>424</v>
      </c>
      <c r="P111" s="21">
        <v>3.1310185547639602</v>
      </c>
      <c r="Q111" s="23" t="s">
        <v>564</v>
      </c>
      <c r="R111" s="23" t="s">
        <v>468</v>
      </c>
      <c r="S111" s="7">
        <v>108</v>
      </c>
      <c r="T111" s="24"/>
      <c r="U111" s="22"/>
    </row>
    <row r="112" spans="1:21" s="1" customFormat="1" ht="43.25" customHeight="1">
      <c r="A112" s="7">
        <v>109</v>
      </c>
      <c r="B112" s="8" t="s">
        <v>469</v>
      </c>
      <c r="C112" s="8" t="s">
        <v>470</v>
      </c>
      <c r="D112" s="8" t="s">
        <v>43</v>
      </c>
      <c r="E112" s="9">
        <v>60</v>
      </c>
      <c r="F112" s="10">
        <v>-8</v>
      </c>
      <c r="G112" s="11" t="s">
        <v>180</v>
      </c>
      <c r="H112" s="12">
        <f>(E112+F112)/96.4*100</f>
        <v>53.941908713692946</v>
      </c>
      <c r="I112" s="16"/>
      <c r="J112" s="17"/>
      <c r="K112" s="18"/>
      <c r="L112" s="17"/>
      <c r="M112" s="19">
        <f>0.8*I112+0.2*K112</f>
        <v>0</v>
      </c>
      <c r="N112" s="9">
        <v>8.17</v>
      </c>
      <c r="O112" s="20" t="s">
        <v>465</v>
      </c>
      <c r="P112" s="21">
        <f>0.05*H112+0.9*M112+0.05*N112</f>
        <v>3.1055954356846476</v>
      </c>
      <c r="Q112" s="23" t="s">
        <v>566</v>
      </c>
      <c r="R112" s="23" t="s">
        <v>460</v>
      </c>
      <c r="S112" s="7">
        <v>109</v>
      </c>
      <c r="T112" s="24"/>
      <c r="U112" s="22"/>
    </row>
    <row r="113" spans="1:21" s="1" customFormat="1" ht="43.25" customHeight="1">
      <c r="A113" s="7">
        <v>110</v>
      </c>
      <c r="B113" s="8" t="s">
        <v>471</v>
      </c>
      <c r="C113" s="8" t="s">
        <v>472</v>
      </c>
      <c r="D113" s="8" t="s">
        <v>43</v>
      </c>
      <c r="E113" s="9">
        <v>60</v>
      </c>
      <c r="F113" s="10">
        <v>-8</v>
      </c>
      <c r="G113" s="11" t="s">
        <v>180</v>
      </c>
      <c r="H113" s="12">
        <f>(E113+F113)/96.4*100</f>
        <v>53.941908713692946</v>
      </c>
      <c r="I113" s="16"/>
      <c r="J113" s="17"/>
      <c r="K113" s="18"/>
      <c r="L113" s="17"/>
      <c r="M113" s="19">
        <f>0.8*I113+0.2*K113</f>
        <v>0</v>
      </c>
      <c r="N113" s="9">
        <v>8.17</v>
      </c>
      <c r="O113" s="20" t="s">
        <v>465</v>
      </c>
      <c r="P113" s="21">
        <f>0.05*H113+0.9*M113+0.05*N113</f>
        <v>3.1055954356846476</v>
      </c>
      <c r="Q113" s="23" t="s">
        <v>567</v>
      </c>
      <c r="R113" s="23" t="s">
        <v>460</v>
      </c>
      <c r="S113" s="7">
        <v>110</v>
      </c>
      <c r="T113" s="24"/>
      <c r="U113" s="22"/>
    </row>
    <row r="114" spans="1:21" s="1" customFormat="1" ht="43.25" customHeight="1">
      <c r="A114" s="7">
        <v>111</v>
      </c>
      <c r="B114" s="8" t="s">
        <v>473</v>
      </c>
      <c r="C114" s="8" t="s">
        <v>474</v>
      </c>
      <c r="D114" s="8" t="s">
        <v>43</v>
      </c>
      <c r="E114" s="9">
        <v>60</v>
      </c>
      <c r="F114" s="10">
        <v>-8</v>
      </c>
      <c r="G114" s="11" t="s">
        <v>180</v>
      </c>
      <c r="H114" s="12">
        <f>(E114+F114)/96.4*100</f>
        <v>53.941908713692946</v>
      </c>
      <c r="I114" s="16"/>
      <c r="J114" s="17"/>
      <c r="K114" s="18"/>
      <c r="L114" s="17"/>
      <c r="M114" s="19">
        <f>0.8*I114+0.2*K114</f>
        <v>0</v>
      </c>
      <c r="N114" s="9">
        <v>7.86</v>
      </c>
      <c r="O114" s="20" t="s">
        <v>475</v>
      </c>
      <c r="P114" s="21">
        <f>0.05*H114+0.9*M114+0.05*N114</f>
        <v>3.0900954356846473</v>
      </c>
      <c r="Q114" s="23" t="s">
        <v>565</v>
      </c>
      <c r="R114" s="23" t="s">
        <v>468</v>
      </c>
      <c r="S114" s="7">
        <v>111</v>
      </c>
      <c r="T114" s="24"/>
      <c r="U114" s="22"/>
    </row>
    <row r="115" spans="1:21" s="1" customFormat="1" ht="43.25" customHeight="1">
      <c r="A115" s="7">
        <v>112</v>
      </c>
      <c r="B115" s="8" t="s">
        <v>476</v>
      </c>
      <c r="C115" s="8" t="s">
        <v>477</v>
      </c>
      <c r="D115" s="8" t="s">
        <v>36</v>
      </c>
      <c r="E115" s="9">
        <v>60</v>
      </c>
      <c r="F115" s="10">
        <v>-8</v>
      </c>
      <c r="G115" s="11" t="s">
        <v>180</v>
      </c>
      <c r="H115" s="12">
        <v>53.941899999999997</v>
      </c>
      <c r="I115" s="16"/>
      <c r="J115" s="17"/>
      <c r="K115" s="18"/>
      <c r="L115" s="17"/>
      <c r="M115" s="19"/>
      <c r="N115" s="9">
        <v>7.5471000000000004</v>
      </c>
      <c r="O115" s="20" t="s">
        <v>478</v>
      </c>
      <c r="P115" s="21">
        <v>3.0744539262506798</v>
      </c>
      <c r="Q115" s="23" t="s">
        <v>568</v>
      </c>
      <c r="R115" s="23" t="s">
        <v>479</v>
      </c>
      <c r="S115" s="7">
        <v>112</v>
      </c>
      <c r="T115" s="24"/>
      <c r="U115" s="22"/>
    </row>
    <row r="116" spans="1:21" s="1" customFormat="1" ht="43.25" customHeight="1">
      <c r="A116" s="7">
        <v>113</v>
      </c>
      <c r="B116" s="8" t="s">
        <v>480</v>
      </c>
      <c r="C116" s="8" t="s">
        <v>481</v>
      </c>
      <c r="D116" s="8" t="s">
        <v>36</v>
      </c>
      <c r="E116" s="9">
        <v>60</v>
      </c>
      <c r="F116" s="10">
        <v>-8</v>
      </c>
      <c r="G116" s="11" t="s">
        <v>180</v>
      </c>
      <c r="H116" s="12">
        <v>53.941899999999997</v>
      </c>
      <c r="I116" s="16"/>
      <c r="J116" s="17"/>
      <c r="K116" s="18"/>
      <c r="L116" s="17"/>
      <c r="M116" s="19"/>
      <c r="N116" s="9">
        <v>7.5471000000000004</v>
      </c>
      <c r="O116" s="20" t="s">
        <v>478</v>
      </c>
      <c r="P116" s="21">
        <v>3.0744539262506798</v>
      </c>
      <c r="Q116" s="23" t="s">
        <v>570</v>
      </c>
      <c r="R116" s="23" t="s">
        <v>482</v>
      </c>
      <c r="S116" s="7">
        <v>113</v>
      </c>
      <c r="T116" s="24"/>
      <c r="U116" s="22"/>
    </row>
    <row r="117" spans="1:21" s="1" customFormat="1" ht="43.25" customHeight="1">
      <c r="A117" s="7">
        <v>114</v>
      </c>
      <c r="B117" s="8" t="s">
        <v>483</v>
      </c>
      <c r="C117" s="8" t="s">
        <v>484</v>
      </c>
      <c r="D117" s="8" t="s">
        <v>117</v>
      </c>
      <c r="E117" s="9">
        <v>60</v>
      </c>
      <c r="F117" s="10">
        <v>-8</v>
      </c>
      <c r="G117" s="11" t="s">
        <v>180</v>
      </c>
      <c r="H117" s="12">
        <v>55.319099999999999</v>
      </c>
      <c r="I117" s="16"/>
      <c r="J117" s="17"/>
      <c r="K117" s="18"/>
      <c r="L117" s="17"/>
      <c r="M117" s="19"/>
      <c r="N117" s="9">
        <v>5.4347000000000003</v>
      </c>
      <c r="O117" s="20" t="s">
        <v>155</v>
      </c>
      <c r="P117" s="21">
        <v>3.03769657724329</v>
      </c>
      <c r="Q117" s="23" t="s">
        <v>569</v>
      </c>
      <c r="R117" s="23" t="s">
        <v>485</v>
      </c>
      <c r="S117" s="7">
        <v>114</v>
      </c>
      <c r="T117" s="24"/>
      <c r="U117" s="22"/>
    </row>
    <row r="118" spans="1:21" s="1" customFormat="1" ht="43.25" customHeight="1">
      <c r="A118" s="7">
        <v>115</v>
      </c>
      <c r="B118" s="8" t="s">
        <v>486</v>
      </c>
      <c r="C118" s="8">
        <v>8230310329</v>
      </c>
      <c r="D118" s="8" t="s">
        <v>36</v>
      </c>
      <c r="E118" s="9">
        <v>60</v>
      </c>
      <c r="F118" s="10">
        <v>-6</v>
      </c>
      <c r="G118" s="11" t="s">
        <v>112</v>
      </c>
      <c r="H118" s="12">
        <v>56.016500000000001</v>
      </c>
      <c r="I118" s="16"/>
      <c r="J118" s="17"/>
      <c r="K118" s="18"/>
      <c r="L118" s="17"/>
      <c r="M118" s="19"/>
      <c r="N118" s="9">
        <v>4.7168999999999999</v>
      </c>
      <c r="O118" s="20" t="s">
        <v>155</v>
      </c>
      <c r="P118" s="21">
        <v>3.0366789321224501</v>
      </c>
      <c r="Q118" s="23" t="s">
        <v>571</v>
      </c>
      <c r="R118" s="23" t="s">
        <v>487</v>
      </c>
      <c r="S118" s="7">
        <v>115</v>
      </c>
      <c r="T118" s="24"/>
      <c r="U118" s="22"/>
    </row>
    <row r="119" spans="1:21" s="1" customFormat="1" ht="43.25" customHeight="1">
      <c r="A119" s="7">
        <v>116</v>
      </c>
      <c r="B119" s="8" t="s">
        <v>488</v>
      </c>
      <c r="C119" s="8" t="s">
        <v>489</v>
      </c>
      <c r="D119" s="8" t="s">
        <v>43</v>
      </c>
      <c r="E119" s="9">
        <v>60</v>
      </c>
      <c r="F119" s="10">
        <v>-4</v>
      </c>
      <c r="G119" s="11" t="s">
        <v>23</v>
      </c>
      <c r="H119" s="12">
        <f>(E119+F119)/96.4*100</f>
        <v>58.091286307053934</v>
      </c>
      <c r="I119" s="16"/>
      <c r="J119" s="17"/>
      <c r="K119" s="18"/>
      <c r="L119" s="17"/>
      <c r="M119" s="19">
        <f>0.8*I119+0.2*K119</f>
        <v>0</v>
      </c>
      <c r="N119" s="9"/>
      <c r="O119" s="20"/>
      <c r="P119" s="21">
        <f>0.05*H119+0.9*M119+0.05*N119</f>
        <v>2.904564315352697</v>
      </c>
      <c r="Q119" s="23" t="s">
        <v>572</v>
      </c>
      <c r="R119" s="23" t="s">
        <v>479</v>
      </c>
      <c r="S119" s="7">
        <v>116</v>
      </c>
      <c r="T119" s="24"/>
      <c r="U119" s="22"/>
    </row>
    <row r="120" spans="1:21" s="1" customFormat="1" ht="43.25" customHeight="1">
      <c r="A120" s="7">
        <v>117</v>
      </c>
      <c r="B120" s="8" t="s">
        <v>490</v>
      </c>
      <c r="C120" s="8" t="s">
        <v>491</v>
      </c>
      <c r="D120" s="8" t="s">
        <v>43</v>
      </c>
      <c r="E120" s="9">
        <v>60</v>
      </c>
      <c r="F120" s="10">
        <v>-8</v>
      </c>
      <c r="G120" s="11" t="s">
        <v>180</v>
      </c>
      <c r="H120" s="12">
        <f>(E120+F120)/94*100</f>
        <v>55.319148936170215</v>
      </c>
      <c r="I120" s="16"/>
      <c r="J120" s="17"/>
      <c r="K120" s="18"/>
      <c r="L120" s="17"/>
      <c r="M120" s="19">
        <f>0.8*I120+0.2*K120</f>
        <v>0</v>
      </c>
      <c r="N120" s="9"/>
      <c r="O120" s="20"/>
      <c r="P120" s="21">
        <f>0.05*H120+0.9*M120+0.05*N120</f>
        <v>2.7659574468085109</v>
      </c>
      <c r="Q120" s="23" t="s">
        <v>492</v>
      </c>
      <c r="R120" s="23" t="s">
        <v>482</v>
      </c>
      <c r="S120" s="7">
        <v>117</v>
      </c>
      <c r="T120" s="24"/>
      <c r="U120" s="22"/>
    </row>
    <row r="121" spans="1:21" s="1" customFormat="1" ht="43.25" customHeight="1">
      <c r="A121" s="7">
        <v>118</v>
      </c>
      <c r="B121" s="8" t="s">
        <v>499</v>
      </c>
      <c r="C121" s="8" t="s">
        <v>500</v>
      </c>
      <c r="D121" s="8" t="s">
        <v>36</v>
      </c>
      <c r="E121" s="9">
        <v>60</v>
      </c>
      <c r="F121" s="10">
        <v>-8</v>
      </c>
      <c r="G121" s="11" t="s">
        <v>180</v>
      </c>
      <c r="H121" s="12">
        <v>53.941899999999997</v>
      </c>
      <c r="I121" s="16"/>
      <c r="J121" s="17"/>
      <c r="K121" s="18"/>
      <c r="L121" s="17"/>
      <c r="M121" s="19"/>
      <c r="N121" s="9"/>
      <c r="O121" s="20"/>
      <c r="P121" s="21">
        <v>2.6970954356846502</v>
      </c>
      <c r="Q121" s="23" t="s">
        <v>573</v>
      </c>
      <c r="R121" s="23" t="s">
        <v>501</v>
      </c>
      <c r="S121" s="7">
        <v>118</v>
      </c>
      <c r="T121" s="24"/>
      <c r="U121" s="22"/>
    </row>
    <row r="122" spans="1:21" s="1" customFormat="1" ht="43.25" customHeight="1">
      <c r="A122" s="7">
        <v>119</v>
      </c>
      <c r="B122" s="8" t="s">
        <v>493</v>
      </c>
      <c r="C122" s="8" t="s">
        <v>494</v>
      </c>
      <c r="D122" s="8" t="s">
        <v>43</v>
      </c>
      <c r="E122" s="9">
        <v>60</v>
      </c>
      <c r="F122" s="10">
        <v>-8</v>
      </c>
      <c r="G122" s="11" t="s">
        <v>44</v>
      </c>
      <c r="H122" s="12">
        <f>(E122+F122)/96.4*100</f>
        <v>53.941908713692946</v>
      </c>
      <c r="I122" s="16"/>
      <c r="J122" s="17"/>
      <c r="K122" s="18"/>
      <c r="L122" s="17"/>
      <c r="M122" s="19">
        <f>0.8*I122+0.2*K122</f>
        <v>0</v>
      </c>
      <c r="N122" s="9"/>
      <c r="O122" s="20"/>
      <c r="P122" s="21">
        <f>0.05*H122+0.9*M122+0.05*N122</f>
        <v>2.6970954356846475</v>
      </c>
      <c r="Q122" s="23" t="s">
        <v>574</v>
      </c>
      <c r="R122" s="23" t="s">
        <v>485</v>
      </c>
      <c r="S122" s="7">
        <v>119</v>
      </c>
      <c r="T122" s="24"/>
      <c r="U122" s="22"/>
    </row>
    <row r="123" spans="1:21" s="1" customFormat="1" ht="43.25" customHeight="1">
      <c r="A123" s="7">
        <v>120</v>
      </c>
      <c r="B123" s="8" t="s">
        <v>495</v>
      </c>
      <c r="C123" s="8" t="s">
        <v>496</v>
      </c>
      <c r="D123" s="8" t="s">
        <v>43</v>
      </c>
      <c r="E123" s="9">
        <v>60</v>
      </c>
      <c r="F123" s="10">
        <v>-8</v>
      </c>
      <c r="G123" s="11" t="s">
        <v>180</v>
      </c>
      <c r="H123" s="12">
        <f>(E123+F123)/96.4*100</f>
        <v>53.941908713692946</v>
      </c>
      <c r="I123" s="16"/>
      <c r="J123" s="17"/>
      <c r="K123" s="18"/>
      <c r="L123" s="17"/>
      <c r="M123" s="19">
        <f>0.8*I123+0.2*K123</f>
        <v>0</v>
      </c>
      <c r="N123" s="9"/>
      <c r="O123" s="20"/>
      <c r="P123" s="21">
        <f>0.05*H123+0.9*M123+0.05*N123</f>
        <v>2.6970954356846475</v>
      </c>
      <c r="Q123" s="23" t="s">
        <v>575</v>
      </c>
      <c r="R123" s="23" t="s">
        <v>485</v>
      </c>
      <c r="S123" s="7">
        <v>120</v>
      </c>
      <c r="T123" s="24"/>
      <c r="U123" s="22"/>
    </row>
    <row r="124" spans="1:21" s="1" customFormat="1" ht="43.25" customHeight="1">
      <c r="A124" s="7">
        <v>121</v>
      </c>
      <c r="B124" s="8" t="s">
        <v>497</v>
      </c>
      <c r="C124" s="8" t="s">
        <v>498</v>
      </c>
      <c r="D124" s="8" t="s">
        <v>43</v>
      </c>
      <c r="E124" s="9">
        <v>60</v>
      </c>
      <c r="F124" s="10">
        <v>-8</v>
      </c>
      <c r="G124" s="11" t="s">
        <v>180</v>
      </c>
      <c r="H124" s="12">
        <f>(E124+F124)/96.4*100</f>
        <v>53.941908713692946</v>
      </c>
      <c r="I124" s="16"/>
      <c r="J124" s="17"/>
      <c r="K124" s="18"/>
      <c r="L124" s="17"/>
      <c r="M124" s="19">
        <f>0.8*I124+0.2*K124</f>
        <v>0</v>
      </c>
      <c r="N124" s="9"/>
      <c r="O124" s="20"/>
      <c r="P124" s="21">
        <f>0.05*H124+0.9*M124+0.05*N124</f>
        <v>2.6970954356846475</v>
      </c>
      <c r="Q124" s="23" t="s">
        <v>576</v>
      </c>
      <c r="R124" s="23" t="s">
        <v>485</v>
      </c>
      <c r="S124" s="7">
        <v>121</v>
      </c>
      <c r="T124" s="24"/>
      <c r="U124" s="22"/>
    </row>
    <row r="125" spans="1:21" s="1" customFormat="1" ht="43.25" customHeight="1">
      <c r="A125" s="7">
        <v>122</v>
      </c>
      <c r="B125" s="8" t="s">
        <v>502</v>
      </c>
      <c r="C125" s="8" t="s">
        <v>503</v>
      </c>
      <c r="D125" s="8" t="s">
        <v>36</v>
      </c>
      <c r="E125" s="9">
        <v>60</v>
      </c>
      <c r="F125" s="10">
        <v>-13</v>
      </c>
      <c r="G125" s="11" t="s">
        <v>504</v>
      </c>
      <c r="H125" s="12">
        <v>48.755099999999999</v>
      </c>
      <c r="I125" s="16"/>
      <c r="J125" s="17"/>
      <c r="K125" s="18"/>
      <c r="L125" s="17"/>
      <c r="M125" s="19"/>
      <c r="N125" s="9"/>
      <c r="O125" s="20"/>
      <c r="P125" s="21">
        <v>2.4377593360995902</v>
      </c>
      <c r="Q125" s="23" t="s">
        <v>578</v>
      </c>
      <c r="R125" s="23" t="s">
        <v>505</v>
      </c>
      <c r="S125" s="7">
        <v>122</v>
      </c>
      <c r="T125" s="24"/>
      <c r="U125" s="22"/>
    </row>
  </sheetData>
  <sortState xmlns:xlrd2="http://schemas.microsoft.com/office/spreadsheetml/2017/richdata2" ref="B73:R74">
    <sortCondition ref="B73:B74"/>
  </sortState>
  <mergeCells count="13">
    <mergeCell ref="A1:T1"/>
    <mergeCell ref="E2:H2"/>
    <mergeCell ref="I2:M2"/>
    <mergeCell ref="N2:O2"/>
    <mergeCell ref="A2:A3"/>
    <mergeCell ref="B2:B3"/>
    <mergeCell ref="C2:C3"/>
    <mergeCell ref="D2:D3"/>
    <mergeCell ref="P2:P3"/>
    <mergeCell ref="Q2:Q3"/>
    <mergeCell ref="R2:R3"/>
    <mergeCell ref="S2:S3"/>
    <mergeCell ref="T2:T3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张开</dc:creator>
  <cp:lastModifiedBy>mingyuan yang</cp:lastModifiedBy>
  <dcterms:created xsi:type="dcterms:W3CDTF">2015-06-05T18:19:00Z</dcterms:created>
  <dcterms:modified xsi:type="dcterms:W3CDTF">2025-10-09T10:54:31Z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D53B05005B844D478120884A999BDCB8_12</vt:lpwstr>
  </property>
  <property fmtid="{D5CDD505-2E9C-101B-9397-08002B2CF9AE}" pid="3" name="KSOProductBuildVer">
    <vt:lpwstr>2052-12.1.0.18608</vt:lpwstr>
  </property>
</Properties>
</file>