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6年综测\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<sst xmlns="http://schemas.openxmlformats.org/spreadsheetml/2006/main" count="193" uniqueCount="130">
  <si>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2</t>
    </r>
  </si>
  <si>
    <r>
      <rPr>
        <b/>
        <sz val="20"/>
        <rFont val="黑体"/>
        <charset val="134"/>
      </rPr>
      <t>XX院2025-2026学年XX班级综合素质评定汇总表（</t>
    </r>
    <r>
      <rPr>
        <b/>
        <sz val="20"/>
        <color rgb="FF0070C0"/>
        <rFont val="黑体"/>
        <charset val="134"/>
      </rPr>
      <t>此表仅供参考，以学院实际细则为准</t>
    </r>
    <r>
      <rPr>
        <b/>
        <sz val="20"/>
        <rFont val="黑体"/>
        <charset val="134"/>
      </rPr>
      <t>）</t>
    </r>
  </si>
  <si>
    <t>序号</t>
  </si>
  <si>
    <t>姓名</t>
  </si>
  <si>
    <t>学号</t>
  </si>
  <si>
    <t>专业</t>
  </si>
  <si>
    <r>
      <rPr>
        <b/>
        <sz val="14"/>
        <rFont val="宋体"/>
        <charset val="134"/>
      </rPr>
      <t>德育分（</t>
    </r>
    <r>
      <rPr>
        <b/>
        <sz val="14"/>
        <rFont val="Times New Roman"/>
        <charset val="134"/>
      </rPr>
      <t>D</t>
    </r>
    <r>
      <rPr>
        <b/>
        <sz val="14"/>
        <rFont val="宋体"/>
        <charset val="134"/>
      </rPr>
      <t>，满分</t>
    </r>
    <r>
      <rPr>
        <b/>
        <sz val="14"/>
        <rFont val="Times New Roman"/>
        <charset val="134"/>
      </rPr>
      <t>100</t>
    </r>
    <r>
      <rPr>
        <b/>
        <sz val="14"/>
        <rFont val="宋体"/>
        <charset val="134"/>
      </rPr>
      <t>）
D=D1+D2</t>
    </r>
  </si>
  <si>
    <r>
      <rPr>
        <b/>
        <sz val="14"/>
        <color rgb="FF000000"/>
        <rFont val="宋体"/>
        <charset val="134"/>
      </rPr>
      <t>智育分（Z，满分100）  Z=aZ1+bZ2+cZ3 （a+b+c=1)</t>
    </r>
    <r>
      <rPr>
        <sz val="14"/>
        <color rgb="FF000000"/>
        <rFont val="宋体"/>
        <charset val="134"/>
      </rPr>
      <t xml:space="preserve">
</t>
    </r>
    <r>
      <rPr>
        <b/>
        <sz val="14"/>
        <color rgb="FF000000"/>
        <rFont val="宋体"/>
        <charset val="134"/>
      </rPr>
      <t>三、四年级：Z=0.8Z2＋0.2Z3；二年级：Z=0.6Z1＋0.2Z2＋0.2Z3；</t>
    </r>
  </si>
  <si>
    <r>
      <rPr>
        <b/>
        <sz val="14"/>
        <rFont val="宋体"/>
        <charset val="134"/>
      </rPr>
      <t>社会实践与学生事务服务分（</t>
    </r>
    <r>
      <rPr>
        <b/>
        <sz val="14"/>
        <rFont val="Times New Roman"/>
        <charset val="134"/>
      </rPr>
      <t>J</t>
    </r>
    <r>
      <rPr>
        <b/>
        <sz val="14"/>
        <rFont val="宋体"/>
        <charset val="134"/>
      </rPr>
      <t>）</t>
    </r>
  </si>
  <si>
    <r>
      <rPr>
        <b/>
        <sz val="14"/>
        <rFont val="宋体"/>
        <charset val="134"/>
      </rPr>
      <t>总分（S）</t>
    </r>
    <r>
      <rPr>
        <b/>
        <sz val="14"/>
        <rFont val="Times New Roman"/>
        <charset val="134"/>
      </rPr>
      <t>S=0.05*D+0.9*Z+0.05*J</t>
    </r>
  </si>
  <si>
    <t>专业名次</t>
  </si>
  <si>
    <t>班级
排名</t>
  </si>
  <si>
    <t>基础分D1</t>
  </si>
  <si>
    <t>记实分D2</t>
  </si>
  <si>
    <r>
      <rPr>
        <b/>
        <sz val="11"/>
        <rFont val="宋体"/>
        <charset val="134"/>
      </rPr>
      <t>记实分加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减分原因</t>
    </r>
  </si>
  <si>
    <t>D=</t>
  </si>
  <si>
    <t>Z1</t>
  </si>
  <si>
    <r>
      <rPr>
        <b/>
        <sz val="11"/>
        <rFont val="宋体"/>
        <charset val="134"/>
      </rPr>
      <t>加分原因</t>
    </r>
  </si>
  <si>
    <t>Z2</t>
  </si>
  <si>
    <t>Z3</t>
  </si>
  <si>
    <t>Z</t>
  </si>
  <si>
    <t>J</t>
  </si>
  <si>
    <t>王玉胜</t>
  </si>
  <si>
    <t>机械工程</t>
  </si>
  <si>
    <r>
      <rPr>
        <sz val="10"/>
        <rFont val="宋体"/>
        <charset val="134"/>
      </rPr>
      <t>学术会议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-6</t>
    </r>
    <r>
      <rPr>
        <sz val="10"/>
        <rFont val="宋体"/>
        <charset val="134"/>
      </rPr>
      <t>分</t>
    </r>
  </si>
  <si>
    <t>数模5分
美丽中国行13.14分</t>
  </si>
  <si>
    <t>张子威</t>
  </si>
  <si>
    <r>
      <rPr>
        <sz val="10"/>
        <color rgb="FF000000"/>
        <rFont val="宋体"/>
        <charset val="134"/>
      </rPr>
      <t>学术会议</t>
    </r>
    <r>
      <rPr>
        <sz val="10"/>
        <color rgb="FF000000"/>
        <rFont val="Times New Roman"/>
        <charset val="134"/>
      </rPr>
      <t>0</t>
    </r>
    <r>
      <rPr>
        <sz val="10"/>
        <color rgb="FF000000"/>
        <rFont val="宋体"/>
        <charset val="134"/>
      </rPr>
      <t>次</t>
    </r>
    <r>
      <rPr>
        <sz val="10"/>
        <color rgb="FF000000"/>
        <rFont val="Times New Roman"/>
        <charset val="134"/>
      </rPr>
      <t>-6</t>
    </r>
    <r>
      <rPr>
        <sz val="10"/>
        <color rgb="FF000000"/>
        <rFont val="宋体"/>
        <charset val="134"/>
      </rPr>
      <t>分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政治学习缺席2次-10分</t>
    </r>
  </si>
  <si>
    <t>霍林涛</t>
  </si>
  <si>
    <t>学术会议1次-4分</t>
  </si>
  <si>
    <r>
      <rPr>
        <sz val="10"/>
        <color rgb="FF000000"/>
        <rFont val="Times New Roman"/>
        <charset val="134"/>
      </rPr>
      <t>International Journal of Multiphase Flow(SCI/</t>
    </r>
    <r>
      <rPr>
        <sz val="10"/>
        <color rgb="FF000000"/>
        <rFont val="宋体"/>
        <charset val="134"/>
      </rPr>
      <t>二区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一作</t>
    </r>
    <r>
      <rPr>
        <sz val="10"/>
        <color rgb="FF000000"/>
        <rFont val="Times New Roman"/>
        <charset val="134"/>
      </rPr>
      <t>/3.9)75</t>
    </r>
    <r>
      <rPr>
        <sz val="10"/>
        <color rgb="FF000000"/>
        <rFont val="宋体"/>
        <charset val="134"/>
      </rPr>
      <t>分；</t>
    </r>
    <r>
      <rPr>
        <sz val="10"/>
        <color rgb="FF000000"/>
        <rFont val="Times New Roman"/>
        <charset val="134"/>
      </rPr>
      <t>Measurement(SCI/</t>
    </r>
    <r>
      <rPr>
        <sz val="10"/>
        <color rgb="FF000000"/>
        <rFont val="宋体"/>
        <charset val="134"/>
      </rPr>
      <t>二区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一作</t>
    </r>
    <r>
      <rPr>
        <sz val="10"/>
        <color rgb="FF000000"/>
        <rFont val="Times New Roman"/>
        <charset val="134"/>
      </rPr>
      <t>/6.1)75</t>
    </r>
    <r>
      <rPr>
        <sz val="10"/>
        <color rgb="FF000000"/>
        <rFont val="宋体"/>
        <charset val="134"/>
      </rPr>
      <t>分；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发明专利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一作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授权</t>
    </r>
    <r>
      <rPr>
        <sz val="10"/>
        <color rgb="FF000000"/>
        <rFont val="Times New Roman"/>
        <charset val="134"/>
      </rPr>
      <t>)30</t>
    </r>
    <r>
      <rPr>
        <sz val="10"/>
        <color rgb="FF000000"/>
        <rFont val="宋体"/>
        <charset val="134"/>
      </rPr>
      <t>分；</t>
    </r>
  </si>
  <si>
    <r>
      <rPr>
        <sz val="10"/>
        <rFont val="宋体"/>
        <charset val="134"/>
      </rPr>
      <t>数学建模竞赛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三等奖</t>
    </r>
    <r>
      <rPr>
        <sz val="10"/>
        <rFont val="Times New Roman"/>
        <charset val="134"/>
      </rPr>
      <t>)10</t>
    </r>
    <r>
      <rPr>
        <sz val="10"/>
        <rFont val="宋体"/>
        <charset val="134"/>
      </rPr>
      <t>分</t>
    </r>
  </si>
  <si>
    <t>李放</t>
  </si>
  <si>
    <t>学术会议5次+4分</t>
  </si>
  <si>
    <t>发明专利（一作/授权）30分</t>
  </si>
  <si>
    <t>左郑</t>
  </si>
  <si>
    <r>
      <rPr>
        <sz val="10"/>
        <color rgb="FF000000"/>
        <rFont val="宋体"/>
        <charset val="134"/>
      </rPr>
      <t>学术会议</t>
    </r>
    <r>
      <rPr>
        <sz val="10"/>
        <color rgb="FF000000"/>
        <rFont val="Times New Roman"/>
        <charset val="134"/>
      </rPr>
      <t>0</t>
    </r>
    <r>
      <rPr>
        <sz val="10"/>
        <color rgb="FF000000"/>
        <rFont val="宋体"/>
        <charset val="134"/>
      </rPr>
      <t>次</t>
    </r>
    <r>
      <rPr>
        <sz val="10"/>
        <color rgb="FF000000"/>
        <rFont val="Times New Roman"/>
        <charset val="134"/>
      </rPr>
      <t>-6</t>
    </r>
    <r>
      <rPr>
        <sz val="10"/>
        <color rgb="FF000000"/>
        <rFont val="宋体"/>
        <charset val="134"/>
      </rPr>
      <t>分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政治学习缺席3次-15分</t>
    </r>
  </si>
  <si>
    <r>
      <rPr>
        <sz val="10"/>
        <color rgb="FF000000"/>
        <rFont val="Times New Roman"/>
        <charset val="134"/>
      </rPr>
      <t>Measurement(SCI/</t>
    </r>
    <r>
      <rPr>
        <sz val="10"/>
        <color rgb="FF000000"/>
        <rFont val="宋体"/>
        <charset val="134"/>
      </rPr>
      <t>二区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一作</t>
    </r>
    <r>
      <rPr>
        <sz val="10"/>
        <color rgb="FF000000"/>
        <rFont val="Times New Roman"/>
        <charset val="134"/>
      </rPr>
      <t>/6.1)75</t>
    </r>
    <r>
      <rPr>
        <sz val="10"/>
        <color rgb="FF000000"/>
        <rFont val="宋体"/>
        <charset val="134"/>
      </rPr>
      <t>分</t>
    </r>
    <r>
      <rPr>
        <sz val="10"/>
        <color rgb="FF000000"/>
        <rFont val="Times New Roman"/>
        <charset val="134"/>
      </rPr>
      <t>; 
Frontiers in plant science(SCI/</t>
    </r>
    <r>
      <rPr>
        <sz val="10"/>
        <color rgb="FF000000"/>
        <rFont val="宋体"/>
        <charset val="134"/>
      </rPr>
      <t>二区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一作</t>
    </r>
    <r>
      <rPr>
        <sz val="10"/>
        <color rgb="FF000000"/>
        <rFont val="Times New Roman"/>
        <charset val="134"/>
      </rPr>
      <t>/5.9)75</t>
    </r>
    <r>
      <rPr>
        <sz val="10"/>
        <color rgb="FF000000"/>
        <rFont val="宋体"/>
        <charset val="134"/>
      </rPr>
      <t>分；</t>
    </r>
    <r>
      <rPr>
        <sz val="10"/>
        <color rgb="FF000000"/>
        <rFont val="Times New Roman"/>
        <charset val="134"/>
      </rPr>
      <t xml:space="preserve">
Egyptian Journal of Remote Sensing and Space Sciences(SCI/三</t>
    </r>
    <r>
      <rPr>
        <sz val="10"/>
        <color rgb="FF000000"/>
        <rFont val="宋体"/>
        <charset val="134"/>
      </rPr>
      <t>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一作</t>
    </r>
    <r>
      <rPr>
        <sz val="10"/>
        <color rgb="FF000000"/>
        <rFont val="Times New Roman"/>
        <charset val="134"/>
      </rPr>
      <t>/3.6)50</t>
    </r>
    <r>
      <rPr>
        <sz val="10"/>
        <color rgb="FF000000"/>
        <rFont val="宋体"/>
        <charset val="134"/>
      </rPr>
      <t>分；</t>
    </r>
    <r>
      <rPr>
        <sz val="10"/>
        <color rgb="FF000000"/>
        <rFont val="Times New Roman"/>
        <charset val="134"/>
      </rPr>
      <t xml:space="preserve">
Computers and Electronics in Agriculture(SCI/</t>
    </r>
    <r>
      <rPr>
        <sz val="10"/>
        <color rgb="FF000000"/>
        <rFont val="宋体"/>
        <charset val="134"/>
      </rPr>
      <t>一区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一作</t>
    </r>
    <r>
      <rPr>
        <sz val="10"/>
        <color rgb="FF000000"/>
        <rFont val="Times New Roman"/>
        <charset val="134"/>
      </rPr>
      <t>/10.2)180</t>
    </r>
    <r>
      <rPr>
        <sz val="10"/>
        <color rgb="FF000000"/>
        <rFont val="宋体"/>
        <charset val="134"/>
      </rPr>
      <t>分；</t>
    </r>
  </si>
  <si>
    <t>朱彦澄</t>
  </si>
  <si>
    <r>
      <rPr>
        <sz val="10"/>
        <color rgb="FF000000"/>
        <rFont val="Times New Roman"/>
        <charset val="134"/>
      </rPr>
      <t>Agriculture(SCI/</t>
    </r>
    <r>
      <rPr>
        <sz val="10"/>
        <color rgb="FF000000"/>
        <rFont val="宋体"/>
        <charset val="134"/>
      </rPr>
      <t>二区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一作</t>
    </r>
    <r>
      <rPr>
        <sz val="10"/>
        <color rgb="FF000000"/>
        <rFont val="Times New Roman"/>
        <charset val="134"/>
      </rPr>
      <t>/3.6)75</t>
    </r>
    <r>
      <rPr>
        <sz val="10"/>
        <color rgb="FF000000"/>
        <rFont val="宋体"/>
        <charset val="134"/>
      </rPr>
      <t>分；</t>
    </r>
    <r>
      <rPr>
        <sz val="10"/>
        <color rgb="FF000000"/>
        <rFont val="Times New Roman"/>
        <charset val="134"/>
      </rPr>
      <t xml:space="preserve">
Applied Engineering in Agriculture(SCI/</t>
    </r>
    <r>
      <rPr>
        <sz val="10"/>
        <color rgb="FF000000"/>
        <rFont val="宋体"/>
        <charset val="134"/>
      </rPr>
      <t>四区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一作</t>
    </r>
    <r>
      <rPr>
        <sz val="10"/>
        <color rgb="FF000000"/>
        <rFont val="Times New Roman"/>
        <charset val="134"/>
      </rPr>
      <t>/1.3)20</t>
    </r>
    <r>
      <rPr>
        <sz val="10"/>
        <color rgb="FF000000"/>
        <rFont val="宋体"/>
        <charset val="134"/>
      </rPr>
      <t>分</t>
    </r>
    <r>
      <rPr>
        <sz val="10"/>
        <color rgb="FF000000"/>
        <rFont val="Times New Roman"/>
        <charset val="134"/>
      </rPr>
      <t xml:space="preserve">;    </t>
    </r>
  </si>
  <si>
    <t>美丽中国行13.14分</t>
  </si>
  <si>
    <t>金寿祥</t>
  </si>
  <si>
    <t>学术会议2次-2分</t>
  </si>
  <si>
    <t>Engineering(卓越计划英文领军期刊/SCI/二区/一作/12.2)150分；
发明专利(一作/授权)30分</t>
  </si>
  <si>
    <t>程乾</t>
  </si>
  <si>
    <t>学术会议4次+2分
院级荣誉证书+8分</t>
  </si>
  <si>
    <t>Tribology International(SCI/一区/一作/7.6）150分；
Applied Surface Science(SCI/二区/一作/6.6）75分；</t>
  </si>
  <si>
    <t>班级班长70分</t>
  </si>
  <si>
    <t>孙宇航</t>
  </si>
  <si>
    <t>学术会议2次-2分
政治学习缺席3次-15分</t>
  </si>
  <si>
    <t>Physica Scripta((SCI/三区/一作/2.6）50分</t>
  </si>
  <si>
    <t>夏海飞</t>
  </si>
  <si>
    <t>学术会议4次+2分</t>
  </si>
  <si>
    <t>发明专利（一作/授权）30分
发明专利（一作/授权）30分</t>
  </si>
  <si>
    <r>
      <rPr>
        <sz val="10"/>
        <rFont val="宋体"/>
        <charset val="134"/>
      </rPr>
      <t>数学建模竞赛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三等奖</t>
    </r>
    <r>
      <rPr>
        <sz val="10"/>
        <rFont val="Times New Roman"/>
        <charset val="134"/>
      </rPr>
      <t>)10</t>
    </r>
    <r>
      <rPr>
        <sz val="10"/>
        <rFont val="宋体"/>
        <charset val="134"/>
      </rPr>
      <t>分
第二十八届中国机器人及人工智能大赛（省级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三等奖）</t>
    </r>
    <r>
      <rPr>
        <sz val="10"/>
        <rFont val="Times New Roman"/>
        <charset val="134"/>
      </rPr>
      <t>1.67</t>
    </r>
    <r>
      <rPr>
        <sz val="10"/>
        <rFont val="宋体"/>
        <charset val="134"/>
      </rPr>
      <t>分</t>
    </r>
  </si>
  <si>
    <t>美丽中国行13.8分</t>
  </si>
  <si>
    <t>杜勇昌</t>
  </si>
  <si>
    <t>学术会议4次+2分
院级非学术竞赛+8*0.8=6.4分
政治学习缺席2次-10分</t>
  </si>
  <si>
    <t>Journal of Vibration and Control(SCI/三区/二作/2.7）16.67分；</t>
  </si>
  <si>
    <r>
      <rPr>
        <sz val="10"/>
        <rFont val="宋体"/>
        <charset val="134"/>
      </rPr>
      <t>数学建模竞赛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国家级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二等奖</t>
    </r>
    <r>
      <rPr>
        <sz val="10"/>
        <rFont val="Times New Roman"/>
        <charset val="134"/>
      </rPr>
      <t>)25</t>
    </r>
    <r>
      <rPr>
        <sz val="10"/>
        <rFont val="宋体"/>
        <charset val="134"/>
      </rPr>
      <t>分</t>
    </r>
  </si>
  <si>
    <t>数模5分
美丽中国行15分</t>
  </si>
  <si>
    <t>计恺豪</t>
  </si>
  <si>
    <t>学术会议5次+4分
校级非学术类竞赛二等奖团体均分+8/4=2分
院级荣誉证书+8分</t>
  </si>
  <si>
    <t>Spectrochimica Acta Part A: Molecular and Biomolecular Spectroscopy(SCI/二区/一作/4.6)75分</t>
  </si>
  <si>
    <t>数学建模竞赛(国家级/三等奖)10分</t>
  </si>
  <si>
    <t>党支部书记60分
美丽中国行13.14分</t>
  </si>
  <si>
    <t>薛胜</t>
  </si>
  <si>
    <t>学术会议4次+2分
校“五四杰出青年”+10分
校“三好学生标兵”+10分
院级荣誉证书+8分
政治学习缺席1次-5分</t>
  </si>
  <si>
    <t>Computers and Electronics in Agriculture(SCI/一区/一作/10.2)180分；</t>
  </si>
  <si>
    <t>数学建模竞赛(国家级/三等奖)10分；
江苏省第二十届大学生职业规划大赛银奖10分；
2026年中国大学生机械工程创新创意大赛（国家级/二等奖）50/2=25分</t>
  </si>
  <si>
    <t>美丽中国行12.8分</t>
  </si>
  <si>
    <t>张聪</t>
  </si>
  <si>
    <t>学术会议0次-6分
政治学习缺席1次-5分</t>
  </si>
  <si>
    <t>Applied Spectroscopy（SCI/三区/一作/2.15）50分;
食品工业科技(中文EI/一作)40分;
发明专利(二作/授权)10分；</t>
  </si>
  <si>
    <t>美丽中国行15.2分</t>
  </si>
  <si>
    <t>李赞鹏</t>
  </si>
  <si>
    <t>学术会议3次
院级荣誉证书+8
院级非学术竞赛（篮球师生赛第二）+8*0.8=6.4分
政治学习缺席2次-10分</t>
  </si>
  <si>
    <t>Biosystems Engineering（SCI/二区/一作/7.8）75分
发明专利（导师一作/授权）10分</t>
  </si>
  <si>
    <t>全球校园人工智能算法大赛江苏省三等奖 5/2=2.5分</t>
  </si>
  <si>
    <t>数模5分
团支部书记50分</t>
  </si>
  <si>
    <t>殷子璇</t>
  </si>
  <si>
    <t>ISPRS Journal of Photogrammetry and Remote Sensing（SCI/一区/一作/12.9）180分 ;
发明专利 （一作/授权）30分</t>
  </si>
  <si>
    <t>数模6.25分</t>
  </si>
  <si>
    <t>戎子凡</t>
  </si>
  <si>
    <t>学术会议1次-4分
政治学习缺席1次-5分</t>
  </si>
  <si>
    <t>Microchemical Journal(SCI/二区/一作/5.2)75分; 
Frontiers in plant science(SCI/二区/一作/5.9)75分；</t>
  </si>
  <si>
    <t>美丽中国行14.66分</t>
  </si>
  <si>
    <t>吕芳玮</t>
  </si>
  <si>
    <t>学术会议6次+6分
院级非学术竞赛（羽毛球女单第二）6.4分
院级非学术竞赛（羽毛球混双第一）8/2=4分
南京市级志愿者证书（林丹杯公开赛）2分
政治学习缺席2次-10分</t>
  </si>
  <si>
    <t>课程成绩</t>
  </si>
  <si>
    <t>数模5.625分
美丽中国行16分
办公室部门干事30分</t>
  </si>
  <si>
    <t>傅强</t>
  </si>
  <si>
    <t>学术会议5次+4分
院优秀共青团员+8分</t>
  </si>
  <si>
    <r>
      <rPr>
        <sz val="10"/>
        <color rgb="FF000000"/>
        <rFont val="宋体"/>
        <charset val="134"/>
      </rPr>
      <t>第二十八届中国机器人及人工智能大赛（省级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三等奖）5/2=</t>
    </r>
    <r>
      <rPr>
        <sz val="10"/>
        <color rgb="FF000000"/>
        <rFont val="Times New Roman"/>
        <charset val="134"/>
      </rPr>
      <t>2.5</t>
    </r>
    <r>
      <rPr>
        <sz val="10"/>
        <color rgb="FF000000"/>
        <rFont val="宋体"/>
        <charset val="134"/>
      </rPr>
      <t>分</t>
    </r>
  </si>
  <si>
    <t>数模8.125分
美丽中国行13.8分</t>
  </si>
  <si>
    <t>何一鸣</t>
  </si>
  <si>
    <t>李宁冉</t>
  </si>
  <si>
    <t>学术会议3次
政治学习缺席2次-10分</t>
  </si>
  <si>
    <t>发明专利(二作/授权)10分</t>
  </si>
  <si>
    <t>2026年中国大学生机械工程创新创意大赛（国家级/二等奖）50/3=16.7分</t>
  </si>
  <si>
    <t>安欣阳</t>
  </si>
  <si>
    <t>学术会议5次+4分
政治学习缺席3次-15分</t>
  </si>
  <si>
    <t>2026年中国大学生机械工程创新创意大赛（国家级/二等奖）50/4=12.5分</t>
  </si>
  <si>
    <t>付冠宇</t>
  </si>
  <si>
    <t>学术会议2次-2分
政治学习缺席1次-5分</t>
  </si>
  <si>
    <t>数模5分</t>
  </si>
  <si>
    <t>张凯</t>
  </si>
  <si>
    <t>学术会议0次-6分
政治学习缺席2次-10分</t>
  </si>
  <si>
    <t>杨屹绵</t>
  </si>
  <si>
    <t>学术会议3次</t>
  </si>
  <si>
    <t xml:space="preserve">Journal of Energy Storage (SCI/二区/一作/10.7) 75分；
Physica Scripta (SCI/三区/一作/2.6) 50分； </t>
  </si>
  <si>
    <t>“挑战杯”科技学术竞赛“揭榜挂帅”专项赛 （国家级/特等奖）（200/6）33.33分</t>
  </si>
  <si>
    <t>张洋</t>
  </si>
  <si>
    <t>Biosystems Engineering（SCI/二区/一作/7.8）75分</t>
  </si>
  <si>
    <t>方子恒</t>
  </si>
  <si>
    <t>学术会议1次-4分
政治学习缺席2次-10分</t>
  </si>
  <si>
    <t>美丽中国行15分</t>
  </si>
  <si>
    <t>汪莹</t>
  </si>
  <si>
    <t>Wood Science and Technology(SCI/二区/一作/3.8）75分</t>
  </si>
  <si>
    <t>翟远宁</t>
  </si>
  <si>
    <t>学术会议8次+10分</t>
  </si>
  <si>
    <t>数模6.875分
美丽中国行18.46分
实践部干事40分</t>
  </si>
  <si>
    <t>窦泽昊</t>
  </si>
  <si>
    <t>院级非学术竞赛一等奖+8分
学术会议3次
政治学习缺席3次-15分</t>
  </si>
  <si>
    <t>李盼盼</t>
  </si>
  <si>
    <t>数模7.5分</t>
  </si>
  <si>
    <t>陈楚敏</t>
  </si>
  <si>
    <t>学术会议3次
政治学习缺席3次-15分</t>
  </si>
  <si>
    <t>construction and building materials（SCI/一区/一作/8.81）</t>
  </si>
  <si>
    <t>数模5分
美丽中国行12.8分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</si>
</sst>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b/>
      <sz val="16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SimSun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20"/>
      <color rgb="FF0070C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9" applyNumberFormat="0" applyAlignment="0" applyProtection="0">
      <alignment vertical="center"/>
    </xf>
    <xf numFmtId="0" fontId="29" fillId="4" borderId="20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5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66"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center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10" fontId="5" fillId="0" borderId="7" xfId="0" applyNumberFormat="1" applyFont="1" applyBorder="1" applyAlignment="1">
      <alignment horizontal="center" vertical="center" wrapText="1"/>
    </xf>
    <xf numFmtId="10" fontId="5" fillId="0" borderId="8" xfId="0" applyNumberFormat="1" applyFont="1" applyBorder="1" applyAlignment="1">
      <alignment horizontal="center" vertical="center" wrapText="1"/>
    </xf>
    <xf numFmtId="10" fontId="6" fillId="0" borderId="3" xfId="0" applyNumberFormat="1" applyFont="1" applyBorder="1" applyAlignment="1">
      <alignment horizontal="center" vertical="center" wrapText="1"/>
    </xf>
    <xf numFmtId="10" fontId="6" fillId="0" borderId="4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10" fontId="7" fillId="0" borderId="9" xfId="0" applyNumberFormat="1" applyFont="1" applyBorder="1" applyAlignment="1">
      <alignment horizontal="center" vertical="center" wrapText="1"/>
    </xf>
    <xf numFmtId="10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0" fontId="7" fillId="0" borderId="11" xfId="0" applyNumberFormat="1" applyFont="1" applyBorder="1" applyAlignment="1">
      <alignment horizontal="center" vertical="center" wrapText="1"/>
    </xf>
    <xf numFmtId="10" fontId="8" fillId="0" borderId="9" xfId="0" applyNumberFormat="1" applyFont="1" applyBorder="1" applyAlignment="1">
      <alignment horizontal="center" vertical="center" wrapText="1"/>
    </xf>
    <xf numFmtId="10" fontId="8" fillId="0" borderId="10" xfId="0" applyNumberFormat="1" applyFont="1" applyBorder="1" applyAlignment="1">
      <alignment horizontal="center" vertical="center" wrapText="1"/>
    </xf>
    <xf numFmtId="10" fontId="9" fillId="0" borderId="12" xfId="0" applyNumberFormat="1" applyFont="1" applyBorder="1" applyAlignment="1">
      <alignment horizontal="center" vertical="center" wrapText="1"/>
    </xf>
    <xf numFmtId="10" fontId="9" fillId="0" borderId="13" xfId="0" applyNumberFormat="1" applyFont="1" applyBorder="1" applyAlignment="1">
      <alignment horizontal="center" vertical="center" wrapText="1"/>
    </xf>
    <xf numFmtId="10" fontId="9" fillId="0" borderId="10" xfId="0" applyNumberFormat="1" applyFont="1" applyBorder="1" applyAlignment="1">
      <alignment horizontal="center" vertical="center" wrapText="1"/>
    </xf>
    <xf numFmtId="10" fontId="9" fillId="0" borderId="11" xfId="0" applyNumberFormat="1" applyFont="1" applyBorder="1" applyAlignment="1">
      <alignment horizontal="center" vertical="center" wrapText="1"/>
    </xf>
    <xf numFmtId="10" fontId="9" fillId="0" borderId="9" xfId="0" applyNumberFormat="1" applyFont="1" applyBorder="1" applyAlignment="1">
      <alignment horizontal="center" vertical="center" wrapText="1"/>
    </xf>
    <xf numFmtId="10" fontId="6" fillId="0" borderId="13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76" fontId="10" fillId="0" borderId="9" xfId="0" applyNumberFormat="1" applyFont="1" applyFill="1" applyBorder="1" applyAlignment="1">
      <alignment horizontal="center" vertical="center" wrapText="1"/>
    </xf>
    <xf numFmtId="176" fontId="10" fillId="0" borderId="13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176" fontId="10" fillId="0" borderId="15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176" fontId="10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/>
    </xf>
    <xf numFmtId="176" fontId="10" fillId="0" borderId="1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177" fontId="10" fillId="0" borderId="10" xfId="0" applyNumberFormat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7" fillId="0" borderId="13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left" vertical="center"/>
    </xf>
    <xf numFmtId="176" fontId="1" fillId="0" borderId="11" xfId="0" applyNumberFormat="1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176" fontId="19" fillId="0" borderId="13" xfId="0" applyNumberFormat="1" applyFont="1" applyFill="1" applyBorder="1" applyAlignment="1">
      <alignment horizontal="center" vertical="center"/>
    </xf>
    <xf numFmtId="177" fontId="1" fillId="0" borderId="10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6"/>
  <sheetViews>
    <sheetView tabSelected="1" zoomScale="85" zoomScaleNormal="85" topLeftCell="A32" workbookViewId="0">
      <selection activeCell="A5" sqref="$A5:$XFD36"/>
    </sheetView>
  </sheetViews>
  <sheetFormatPr defaultColWidth="8.875" defaultRowHeight="13.5"/>
  <cols>
    <col min="1" max="1" width="5" customWidth="1"/>
    <col min="2" max="2" width="10.875" customWidth="1"/>
    <col min="3" max="3" width="13" customWidth="1"/>
    <col min="4" max="4" width="9.25" customWidth="1"/>
    <col min="5" max="6" width="6.5" style="2" customWidth="1"/>
    <col min="7" max="7" width="25.25" style="2" customWidth="1"/>
    <col min="8" max="9" width="6.5" style="2" customWidth="1"/>
    <col min="10" max="10" width="9.625" style="2" customWidth="1"/>
    <col min="11" max="11" width="7.625" style="2" customWidth="1"/>
    <col min="12" max="12" width="41.175" style="2" customWidth="1"/>
    <col min="13" max="13" width="5.625" style="2" customWidth="1"/>
    <col min="14" max="14" width="53.125" style="2" customWidth="1"/>
    <col min="15" max="15" width="7.625" style="2" customWidth="1"/>
    <col min="16" max="16" width="5.875" style="2" customWidth="1"/>
    <col min="17" max="17" width="16.5" style="2" customWidth="1"/>
    <col min="18" max="18" width="14.25" style="2" customWidth="1"/>
    <col min="19" max="19" width="7.5" customWidth="1"/>
    <col min="20" max="20" width="7.375" customWidth="1"/>
    <col min="21" max="21" width="14.125" customWidth="1"/>
    <col min="22" max="22" width="6.625" customWidth="1"/>
    <col min="23" max="23" width="5.625" customWidth="1"/>
  </cols>
  <sheetData>
    <row r="1" ht="30" customHeight="1" spans="1:20">
      <c r="A1" s="3" t="s">
        <v>0</v>
      </c>
      <c r="B1" s="3"/>
      <c r="C1" s="3"/>
    </row>
    <row r="2" ht="42" customHeight="1" spans="1:2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42" customHeight="1" spans="1:20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/>
      <c r="G3" s="11"/>
      <c r="H3" s="12"/>
      <c r="I3" s="13" t="s">
        <v>7</v>
      </c>
      <c r="J3" s="14"/>
      <c r="K3" s="14"/>
      <c r="L3" s="14"/>
      <c r="M3" s="14"/>
      <c r="N3" s="14"/>
      <c r="O3" s="15"/>
      <c r="P3" s="16" t="s">
        <v>8</v>
      </c>
      <c r="Q3" s="12"/>
      <c r="R3" s="13" t="s">
        <v>9</v>
      </c>
      <c r="S3" s="17" t="s">
        <v>10</v>
      </c>
      <c r="T3" s="17" t="s">
        <v>11</v>
      </c>
    </row>
    <row r="4" ht="66" customHeight="1" spans="1:20">
      <c r="A4" s="18"/>
      <c r="B4" s="19"/>
      <c r="C4" s="20"/>
      <c r="D4" s="21"/>
      <c r="E4" s="22" t="s">
        <v>12</v>
      </c>
      <c r="F4" s="23" t="s">
        <v>13</v>
      </c>
      <c r="G4" s="23" t="s">
        <v>14</v>
      </c>
      <c r="H4" s="24" t="s">
        <v>15</v>
      </c>
      <c r="I4" s="25" t="s">
        <v>16</v>
      </c>
      <c r="J4" s="26" t="s">
        <v>17</v>
      </c>
      <c r="K4" s="26" t="s">
        <v>18</v>
      </c>
      <c r="L4" s="26" t="s">
        <v>17</v>
      </c>
      <c r="M4" s="26" t="s">
        <v>19</v>
      </c>
      <c r="N4" s="26" t="s">
        <v>17</v>
      </c>
      <c r="O4" s="27" t="s">
        <v>20</v>
      </c>
      <c r="P4" s="28" t="s">
        <v>21</v>
      </c>
      <c r="Q4" s="24" t="s">
        <v>17</v>
      </c>
      <c r="R4" s="29"/>
      <c r="S4" s="30"/>
      <c r="T4" s="30"/>
    </row>
    <row r="5" s="1" customFormat="1" ht="83" customHeight="1" spans="1:20">
      <c r="A5" s="31">
        <v>1</v>
      </c>
      <c r="B5" s="32" t="s">
        <v>22</v>
      </c>
      <c r="C5" s="32">
        <v>223030071</v>
      </c>
      <c r="D5" s="32" t="s">
        <v>23</v>
      </c>
      <c r="E5" s="33">
        <v>60</v>
      </c>
      <c r="F5" s="34">
        <v>-6</v>
      </c>
      <c r="G5" s="35" t="s">
        <v>24</v>
      </c>
      <c r="H5" s="36">
        <f t="shared" ref="H5:H10" si="0">((E5+F5)/64)*100</f>
        <v>84.375</v>
      </c>
      <c r="I5" s="34"/>
      <c r="J5" s="37"/>
      <c r="K5" s="38"/>
      <c r="L5" s="39"/>
      <c r="M5" s="38"/>
      <c r="N5" s="37"/>
      <c r="O5" s="40"/>
      <c r="P5" s="41">
        <v>18.14</v>
      </c>
      <c r="Q5" s="42" t="s">
        <v>25</v>
      </c>
      <c r="R5" s="34">
        <f t="shared" ref="R5:R36" si="1">0.05*H5+0.9*O5+0.05*P5</f>
        <v>5.12575</v>
      </c>
      <c r="S5" s="43">
        <f t="shared" ref="S5:S10" si="2">RANK(R5,$R$5:$R$10,0)</f>
        <v>5</v>
      </c>
      <c r="T5" s="43">
        <f t="shared" ref="T5:T10" si="3">RANK(R5,$R$5:$R$10,0)</f>
        <v>5</v>
      </c>
    </row>
    <row r="6" s="1" customFormat="1" ht="83" customHeight="1" spans="1:20">
      <c r="A6" s="31">
        <v>2</v>
      </c>
      <c r="B6" s="32" t="s">
        <v>26</v>
      </c>
      <c r="C6" s="32">
        <v>223030072</v>
      </c>
      <c r="D6" s="32" t="s">
        <v>23</v>
      </c>
      <c r="E6" s="33">
        <v>60</v>
      </c>
      <c r="F6" s="34">
        <v>-16</v>
      </c>
      <c r="G6" s="35" t="s">
        <v>27</v>
      </c>
      <c r="H6" s="36">
        <f t="shared" si="0"/>
        <v>68.75</v>
      </c>
      <c r="I6" s="34"/>
      <c r="J6" s="37"/>
      <c r="K6" s="38"/>
      <c r="L6" s="39"/>
      <c r="M6" s="38"/>
      <c r="N6" s="37"/>
      <c r="O6" s="40"/>
      <c r="P6" s="41"/>
      <c r="Q6" s="44"/>
      <c r="R6" s="34">
        <f t="shared" si="1"/>
        <v>3.4375</v>
      </c>
      <c r="S6" s="43">
        <f t="shared" si="2"/>
        <v>6</v>
      </c>
      <c r="T6" s="43">
        <f t="shared" si="3"/>
        <v>6</v>
      </c>
    </row>
    <row r="7" s="1" customFormat="1" ht="83" customHeight="1" spans="1:20">
      <c r="A7" s="31">
        <v>3</v>
      </c>
      <c r="B7" s="32" t="s">
        <v>28</v>
      </c>
      <c r="C7" s="32">
        <v>223030074</v>
      </c>
      <c r="D7" s="32" t="s">
        <v>23</v>
      </c>
      <c r="E7" s="33">
        <v>60</v>
      </c>
      <c r="F7" s="34">
        <v>-4</v>
      </c>
      <c r="G7" s="45" t="s">
        <v>29</v>
      </c>
      <c r="H7" s="36">
        <f t="shared" si="0"/>
        <v>87.5</v>
      </c>
      <c r="I7" s="34"/>
      <c r="J7" s="37"/>
      <c r="K7" s="38">
        <v>180</v>
      </c>
      <c r="L7" s="39" t="s">
        <v>30</v>
      </c>
      <c r="M7" s="38">
        <v>10</v>
      </c>
      <c r="N7" s="45" t="s">
        <v>31</v>
      </c>
      <c r="O7" s="40">
        <f>(K7*0.8/380+M7*0.2/10)*100</f>
        <v>57.8947368421053</v>
      </c>
      <c r="P7" s="41"/>
      <c r="Q7" s="44"/>
      <c r="R7" s="34">
        <f t="shared" si="1"/>
        <v>56.4802631578947</v>
      </c>
      <c r="S7" s="43">
        <f t="shared" si="2"/>
        <v>2</v>
      </c>
      <c r="T7" s="43">
        <f t="shared" si="3"/>
        <v>2</v>
      </c>
    </row>
    <row r="8" s="1" customFormat="1" ht="83" customHeight="1" spans="1:20">
      <c r="A8" s="31">
        <v>4</v>
      </c>
      <c r="B8" s="32" t="s">
        <v>32</v>
      </c>
      <c r="C8" s="32">
        <v>223030075</v>
      </c>
      <c r="D8" s="32" t="s">
        <v>23</v>
      </c>
      <c r="E8" s="33">
        <v>60</v>
      </c>
      <c r="F8" s="34">
        <v>4</v>
      </c>
      <c r="G8" s="45" t="s">
        <v>33</v>
      </c>
      <c r="H8" s="36">
        <f t="shared" si="0"/>
        <v>100</v>
      </c>
      <c r="I8" s="34"/>
      <c r="J8" s="37"/>
      <c r="K8" s="38">
        <v>30</v>
      </c>
      <c r="L8" s="39" t="s">
        <v>34</v>
      </c>
      <c r="M8" s="38"/>
      <c r="N8" s="37"/>
      <c r="O8" s="40">
        <f>(K8*0.8/380+M8*0.2/10)*100</f>
        <v>6.31578947368421</v>
      </c>
      <c r="P8" s="41"/>
      <c r="Q8" s="44"/>
      <c r="R8" s="34">
        <f t="shared" si="1"/>
        <v>10.6842105263158</v>
      </c>
      <c r="S8" s="43">
        <f t="shared" si="2"/>
        <v>4</v>
      </c>
      <c r="T8" s="43">
        <f t="shared" si="3"/>
        <v>4</v>
      </c>
    </row>
    <row r="9" s="1" customFormat="1" ht="83" customHeight="1" spans="1:20">
      <c r="A9" s="31">
        <v>5</v>
      </c>
      <c r="B9" s="32" t="s">
        <v>35</v>
      </c>
      <c r="C9" s="32">
        <v>223030076</v>
      </c>
      <c r="D9" s="32" t="s">
        <v>23</v>
      </c>
      <c r="E9" s="33">
        <v>60</v>
      </c>
      <c r="F9" s="34">
        <v>-21</v>
      </c>
      <c r="G9" s="35" t="s">
        <v>36</v>
      </c>
      <c r="H9" s="36">
        <f t="shared" si="0"/>
        <v>60.9375</v>
      </c>
      <c r="I9" s="34"/>
      <c r="J9" s="37"/>
      <c r="K9" s="38">
        <v>380</v>
      </c>
      <c r="L9" s="39" t="s">
        <v>37</v>
      </c>
      <c r="M9" s="38"/>
      <c r="N9" s="37"/>
      <c r="O9" s="40">
        <f>(K9*0.8/380+M9*0.2/10)*100</f>
        <v>80</v>
      </c>
      <c r="P9" s="41"/>
      <c r="Q9" s="44"/>
      <c r="R9" s="34">
        <f t="shared" si="1"/>
        <v>75.046875</v>
      </c>
      <c r="S9" s="43">
        <f t="shared" si="2"/>
        <v>1</v>
      </c>
      <c r="T9" s="43">
        <f t="shared" si="3"/>
        <v>1</v>
      </c>
    </row>
    <row r="10" s="1" customFormat="1" ht="83" customHeight="1" spans="1:20">
      <c r="A10" s="31">
        <v>6</v>
      </c>
      <c r="B10" s="32" t="s">
        <v>38</v>
      </c>
      <c r="C10" s="32">
        <v>223030077</v>
      </c>
      <c r="D10" s="32" t="s">
        <v>23</v>
      </c>
      <c r="E10" s="33">
        <v>60</v>
      </c>
      <c r="F10" s="34">
        <v>-21</v>
      </c>
      <c r="G10" s="35" t="s">
        <v>36</v>
      </c>
      <c r="H10" s="36">
        <f t="shared" si="0"/>
        <v>60.9375</v>
      </c>
      <c r="I10" s="34"/>
      <c r="J10" s="37"/>
      <c r="K10" s="38">
        <v>95</v>
      </c>
      <c r="L10" s="39" t="s">
        <v>39</v>
      </c>
      <c r="M10" s="38"/>
      <c r="N10" s="37"/>
      <c r="O10" s="40">
        <f>(K10*0.8/380+M10*0.2/10)*100</f>
        <v>20</v>
      </c>
      <c r="P10" s="41">
        <v>13.14</v>
      </c>
      <c r="Q10" s="42" t="s">
        <v>40</v>
      </c>
      <c r="R10" s="34">
        <f t="shared" si="1"/>
        <v>21.703875</v>
      </c>
      <c r="S10" s="43">
        <f t="shared" si="2"/>
        <v>3</v>
      </c>
      <c r="T10" s="43">
        <f t="shared" si="3"/>
        <v>3</v>
      </c>
    </row>
    <row r="11" s="1" customFormat="1" ht="83" customHeight="1" spans="1:20">
      <c r="A11" s="31">
        <v>7</v>
      </c>
      <c r="B11" s="32" t="s">
        <v>41</v>
      </c>
      <c r="C11" s="32">
        <v>2240300088</v>
      </c>
      <c r="D11" s="32" t="s">
        <v>23</v>
      </c>
      <c r="E11" s="33">
        <v>60</v>
      </c>
      <c r="F11" s="34">
        <v>-2</v>
      </c>
      <c r="G11" s="45" t="s">
        <v>42</v>
      </c>
      <c r="H11" s="36">
        <f t="shared" ref="H11:H21" si="4">((E11+F11)/85)*100</f>
        <v>68.2352941176471</v>
      </c>
      <c r="I11" s="34"/>
      <c r="J11" s="37"/>
      <c r="K11" s="38">
        <v>180</v>
      </c>
      <c r="L11" s="46" t="s">
        <v>43</v>
      </c>
      <c r="M11" s="38"/>
      <c r="N11" s="37"/>
      <c r="O11" s="40">
        <f t="shared" ref="O11:O21" si="5">(K11/225*0.8+0.2*M11/45)*100</f>
        <v>64</v>
      </c>
      <c r="P11" s="41">
        <v>13.14</v>
      </c>
      <c r="Q11" s="47" t="s">
        <v>40</v>
      </c>
      <c r="R11" s="34">
        <f t="shared" si="1"/>
        <v>61.6687647058824</v>
      </c>
      <c r="S11" s="48">
        <f t="shared" ref="S11:S21" si="6">RANK(R11,$R$11:$R$21,0)</f>
        <v>4</v>
      </c>
      <c r="T11" s="48">
        <f t="shared" ref="T11:T21" si="7">RANK(R11,$R$11:$R$21,0)</f>
        <v>4</v>
      </c>
    </row>
    <row r="12" s="1" customFormat="1" ht="83" customHeight="1" spans="1:20">
      <c r="A12" s="31">
        <v>8</v>
      </c>
      <c r="B12" s="32" t="s">
        <v>44</v>
      </c>
      <c r="C12" s="32">
        <v>2240300089</v>
      </c>
      <c r="D12" s="32" t="s">
        <v>23</v>
      </c>
      <c r="E12" s="33">
        <v>60</v>
      </c>
      <c r="F12" s="34">
        <v>10</v>
      </c>
      <c r="G12" s="45" t="s">
        <v>45</v>
      </c>
      <c r="H12" s="36">
        <f t="shared" si="4"/>
        <v>82.3529411764706</v>
      </c>
      <c r="I12" s="34"/>
      <c r="J12" s="37"/>
      <c r="K12" s="38">
        <v>225</v>
      </c>
      <c r="L12" s="46" t="s">
        <v>46</v>
      </c>
      <c r="M12" s="38"/>
      <c r="N12" s="37"/>
      <c r="O12" s="40">
        <f t="shared" si="5"/>
        <v>80</v>
      </c>
      <c r="P12" s="41">
        <v>70</v>
      </c>
      <c r="Q12" s="47" t="s">
        <v>47</v>
      </c>
      <c r="R12" s="34">
        <f t="shared" si="1"/>
        <v>79.6176470588235</v>
      </c>
      <c r="S12" s="48">
        <f t="shared" si="6"/>
        <v>2</v>
      </c>
      <c r="T12" s="48">
        <f t="shared" si="7"/>
        <v>2</v>
      </c>
    </row>
    <row r="13" s="1" customFormat="1" ht="83" customHeight="1" spans="1:20">
      <c r="A13" s="31">
        <v>9</v>
      </c>
      <c r="B13" s="32" t="s">
        <v>48</v>
      </c>
      <c r="C13" s="32">
        <v>2240300090</v>
      </c>
      <c r="D13" s="32" t="s">
        <v>23</v>
      </c>
      <c r="E13" s="33">
        <v>60</v>
      </c>
      <c r="F13" s="34">
        <v>-17</v>
      </c>
      <c r="G13" s="45" t="s">
        <v>49</v>
      </c>
      <c r="H13" s="36">
        <f t="shared" si="4"/>
        <v>50.5882352941176</v>
      </c>
      <c r="I13" s="34"/>
      <c r="J13" s="37"/>
      <c r="K13" s="38">
        <v>50</v>
      </c>
      <c r="L13" s="46" t="s">
        <v>50</v>
      </c>
      <c r="M13" s="38"/>
      <c r="N13" s="37"/>
      <c r="O13" s="40">
        <f t="shared" si="5"/>
        <v>17.7777777777778</v>
      </c>
      <c r="P13" s="41"/>
      <c r="Q13" s="44"/>
      <c r="R13" s="34">
        <f t="shared" si="1"/>
        <v>18.5294117647059</v>
      </c>
      <c r="S13" s="48">
        <f t="shared" si="6"/>
        <v>11</v>
      </c>
      <c r="T13" s="48">
        <f t="shared" si="7"/>
        <v>11</v>
      </c>
    </row>
    <row r="14" s="1" customFormat="1" ht="83" customHeight="1" spans="1:20">
      <c r="A14" s="31">
        <v>10</v>
      </c>
      <c r="B14" s="32" t="s">
        <v>51</v>
      </c>
      <c r="C14" s="32">
        <v>2240300091</v>
      </c>
      <c r="D14" s="32" t="s">
        <v>23</v>
      </c>
      <c r="E14" s="33">
        <v>60</v>
      </c>
      <c r="F14" s="34">
        <v>2</v>
      </c>
      <c r="G14" s="45" t="s">
        <v>52</v>
      </c>
      <c r="H14" s="36">
        <f t="shared" si="4"/>
        <v>72.9411764705882</v>
      </c>
      <c r="I14" s="34"/>
      <c r="J14" s="37"/>
      <c r="K14" s="38">
        <v>60</v>
      </c>
      <c r="L14" s="49" t="s">
        <v>53</v>
      </c>
      <c r="M14" s="38">
        <v>11.67</v>
      </c>
      <c r="N14" s="49" t="s">
        <v>54</v>
      </c>
      <c r="O14" s="40">
        <f t="shared" si="5"/>
        <v>26.52</v>
      </c>
      <c r="P14" s="41">
        <v>13.8</v>
      </c>
      <c r="Q14" s="47" t="s">
        <v>55</v>
      </c>
      <c r="R14" s="34">
        <f t="shared" si="1"/>
        <v>28.2050588235294</v>
      </c>
      <c r="S14" s="48">
        <f t="shared" si="6"/>
        <v>9</v>
      </c>
      <c r="T14" s="48">
        <f t="shared" si="7"/>
        <v>9</v>
      </c>
    </row>
    <row r="15" s="1" customFormat="1" ht="83" customHeight="1" spans="1:20">
      <c r="A15" s="31">
        <v>11</v>
      </c>
      <c r="B15" s="32" t="s">
        <v>56</v>
      </c>
      <c r="C15" s="32">
        <v>2240300092</v>
      </c>
      <c r="D15" s="32" t="s">
        <v>23</v>
      </c>
      <c r="E15" s="33">
        <v>60</v>
      </c>
      <c r="F15" s="34">
        <v>-1.6</v>
      </c>
      <c r="G15" s="45" t="s">
        <v>57</v>
      </c>
      <c r="H15" s="36">
        <f t="shared" si="4"/>
        <v>68.7058823529412</v>
      </c>
      <c r="I15" s="34"/>
      <c r="J15" s="37"/>
      <c r="K15" s="38">
        <v>16.67</v>
      </c>
      <c r="L15" s="46" t="s">
        <v>58</v>
      </c>
      <c r="M15" s="38">
        <v>25</v>
      </c>
      <c r="N15" s="49" t="s">
        <v>59</v>
      </c>
      <c r="O15" s="40">
        <f t="shared" si="5"/>
        <v>17.0382222222222</v>
      </c>
      <c r="P15" s="41">
        <v>20</v>
      </c>
      <c r="Q15" s="47" t="s">
        <v>60</v>
      </c>
      <c r="R15" s="34">
        <f t="shared" si="1"/>
        <v>19.7696941176471</v>
      </c>
      <c r="S15" s="48">
        <f t="shared" si="6"/>
        <v>10</v>
      </c>
      <c r="T15" s="48">
        <f t="shared" si="7"/>
        <v>10</v>
      </c>
    </row>
    <row r="16" s="1" customFormat="1" ht="83" customHeight="1" spans="1:20">
      <c r="A16" s="31">
        <v>12</v>
      </c>
      <c r="B16" s="32" t="s">
        <v>61</v>
      </c>
      <c r="C16" s="32">
        <v>2240300093</v>
      </c>
      <c r="D16" s="32" t="s">
        <v>23</v>
      </c>
      <c r="E16" s="33">
        <v>60</v>
      </c>
      <c r="F16" s="34">
        <v>14</v>
      </c>
      <c r="G16" s="45" t="s">
        <v>62</v>
      </c>
      <c r="H16" s="36">
        <f t="shared" si="4"/>
        <v>87.0588235294118</v>
      </c>
      <c r="I16" s="34"/>
      <c r="J16" s="37"/>
      <c r="K16" s="38">
        <v>75</v>
      </c>
      <c r="L16" s="46" t="s">
        <v>63</v>
      </c>
      <c r="M16" s="38">
        <v>10</v>
      </c>
      <c r="N16" s="46" t="s">
        <v>64</v>
      </c>
      <c r="O16" s="40">
        <f t="shared" si="5"/>
        <v>31.1111111111111</v>
      </c>
      <c r="P16" s="41">
        <v>73.14</v>
      </c>
      <c r="Q16" s="47" t="s">
        <v>65</v>
      </c>
      <c r="R16" s="34">
        <f t="shared" si="1"/>
        <v>36.0099411764706</v>
      </c>
      <c r="S16" s="48">
        <f t="shared" si="6"/>
        <v>6</v>
      </c>
      <c r="T16" s="48">
        <f t="shared" si="7"/>
        <v>6</v>
      </c>
    </row>
    <row r="17" s="1" customFormat="1" ht="83" customHeight="1" spans="1:20">
      <c r="A17" s="31">
        <v>13</v>
      </c>
      <c r="B17" s="32" t="s">
        <v>66</v>
      </c>
      <c r="C17" s="32">
        <v>2240300094</v>
      </c>
      <c r="D17" s="32" t="s">
        <v>23</v>
      </c>
      <c r="E17" s="33">
        <v>60</v>
      </c>
      <c r="F17" s="34">
        <v>25</v>
      </c>
      <c r="G17" s="45" t="s">
        <v>67</v>
      </c>
      <c r="H17" s="36">
        <f t="shared" si="4"/>
        <v>100</v>
      </c>
      <c r="I17" s="50"/>
      <c r="J17" s="51"/>
      <c r="K17" s="51">
        <v>180</v>
      </c>
      <c r="L17" s="52" t="s">
        <v>68</v>
      </c>
      <c r="M17" s="53">
        <v>45</v>
      </c>
      <c r="N17" s="46" t="s">
        <v>69</v>
      </c>
      <c r="O17" s="40">
        <f t="shared" si="5"/>
        <v>84</v>
      </c>
      <c r="P17" s="54">
        <v>12.8</v>
      </c>
      <c r="Q17" s="47" t="s">
        <v>70</v>
      </c>
      <c r="R17" s="55">
        <f t="shared" si="1"/>
        <v>81.24</v>
      </c>
      <c r="S17" s="48">
        <f t="shared" si="6"/>
        <v>1</v>
      </c>
      <c r="T17" s="48">
        <f t="shared" si="7"/>
        <v>1</v>
      </c>
    </row>
    <row r="18" s="1" customFormat="1" ht="83" customHeight="1" spans="1:20">
      <c r="A18" s="31">
        <v>14</v>
      </c>
      <c r="B18" s="32" t="s">
        <v>71</v>
      </c>
      <c r="C18" s="32">
        <v>2240300095</v>
      </c>
      <c r="D18" s="32" t="s">
        <v>23</v>
      </c>
      <c r="E18" s="33">
        <v>60</v>
      </c>
      <c r="F18" s="34">
        <v>-11</v>
      </c>
      <c r="G18" s="45" t="s">
        <v>72</v>
      </c>
      <c r="H18" s="36">
        <f t="shared" si="4"/>
        <v>57.6470588235294</v>
      </c>
      <c r="I18" s="50"/>
      <c r="J18" s="51"/>
      <c r="K18" s="56">
        <v>100</v>
      </c>
      <c r="L18" s="52" t="s">
        <v>73</v>
      </c>
      <c r="M18" s="53"/>
      <c r="N18" s="53"/>
      <c r="O18" s="40">
        <f t="shared" si="5"/>
        <v>35.5555555555556</v>
      </c>
      <c r="P18" s="54">
        <v>15.2</v>
      </c>
      <c r="Q18" s="57" t="s">
        <v>74</v>
      </c>
      <c r="R18" s="55">
        <f t="shared" si="1"/>
        <v>35.6423529411765</v>
      </c>
      <c r="S18" s="48">
        <f t="shared" si="6"/>
        <v>7</v>
      </c>
      <c r="T18" s="48">
        <f t="shared" si="7"/>
        <v>7</v>
      </c>
    </row>
    <row r="19" s="1" customFormat="1" ht="83" customHeight="1" spans="1:20">
      <c r="A19" s="31">
        <v>15</v>
      </c>
      <c r="B19" s="32" t="s">
        <v>75</v>
      </c>
      <c r="C19" s="32">
        <v>2240300096</v>
      </c>
      <c r="D19" s="32" t="s">
        <v>23</v>
      </c>
      <c r="E19" s="33">
        <v>60</v>
      </c>
      <c r="F19" s="34">
        <v>4.4</v>
      </c>
      <c r="G19" s="45" t="s">
        <v>76</v>
      </c>
      <c r="H19" s="36">
        <f t="shared" si="4"/>
        <v>75.7647058823529</v>
      </c>
      <c r="I19" s="50"/>
      <c r="J19" s="51"/>
      <c r="K19" s="51">
        <v>85</v>
      </c>
      <c r="L19" s="52" t="s">
        <v>77</v>
      </c>
      <c r="M19" s="53">
        <v>2.5</v>
      </c>
      <c r="N19" s="53" t="s">
        <v>78</v>
      </c>
      <c r="O19" s="40">
        <f t="shared" si="5"/>
        <v>31.3333333333333</v>
      </c>
      <c r="P19" s="54">
        <v>55</v>
      </c>
      <c r="Q19" s="47" t="s">
        <v>79</v>
      </c>
      <c r="R19" s="55">
        <f t="shared" si="1"/>
        <v>34.7382352941177</v>
      </c>
      <c r="S19" s="48">
        <f t="shared" si="6"/>
        <v>8</v>
      </c>
      <c r="T19" s="48">
        <f t="shared" si="7"/>
        <v>8</v>
      </c>
    </row>
    <row r="20" s="1" customFormat="1" ht="83" customHeight="1" spans="1:20">
      <c r="A20" s="31">
        <v>16</v>
      </c>
      <c r="B20" s="32" t="s">
        <v>80</v>
      </c>
      <c r="C20" s="32">
        <v>2240300097</v>
      </c>
      <c r="D20" s="32" t="s">
        <v>23</v>
      </c>
      <c r="E20" s="33">
        <v>60</v>
      </c>
      <c r="F20" s="34">
        <v>10</v>
      </c>
      <c r="G20" s="45" t="s">
        <v>45</v>
      </c>
      <c r="H20" s="36">
        <f t="shared" si="4"/>
        <v>82.3529411764706</v>
      </c>
      <c r="I20" s="50"/>
      <c r="J20" s="51"/>
      <c r="K20" s="51">
        <v>210</v>
      </c>
      <c r="L20" s="52" t="s">
        <v>81</v>
      </c>
      <c r="M20" s="53">
        <v>10</v>
      </c>
      <c r="N20" s="53" t="s">
        <v>64</v>
      </c>
      <c r="O20" s="40">
        <f t="shared" si="5"/>
        <v>79.1111111111111</v>
      </c>
      <c r="P20" s="54">
        <v>6.25</v>
      </c>
      <c r="Q20" s="57" t="s">
        <v>82</v>
      </c>
      <c r="R20" s="55">
        <f t="shared" si="1"/>
        <v>75.6301470588235</v>
      </c>
      <c r="S20" s="48">
        <f t="shared" si="6"/>
        <v>3</v>
      </c>
      <c r="T20" s="48">
        <f t="shared" si="7"/>
        <v>3</v>
      </c>
    </row>
    <row r="21" s="1" customFormat="1" ht="83" customHeight="1" spans="1:20">
      <c r="A21" s="31">
        <v>17</v>
      </c>
      <c r="B21" s="32" t="s">
        <v>83</v>
      </c>
      <c r="C21" s="32">
        <v>2240300098</v>
      </c>
      <c r="D21" s="32" t="s">
        <v>23</v>
      </c>
      <c r="E21" s="33">
        <v>60</v>
      </c>
      <c r="F21" s="34">
        <v>-9</v>
      </c>
      <c r="G21" s="45" t="s">
        <v>84</v>
      </c>
      <c r="H21" s="36">
        <f t="shared" si="4"/>
        <v>60</v>
      </c>
      <c r="I21" s="50"/>
      <c r="J21" s="51"/>
      <c r="K21" s="51">
        <v>150</v>
      </c>
      <c r="L21" s="52" t="s">
        <v>85</v>
      </c>
      <c r="M21" s="53"/>
      <c r="N21" s="53"/>
      <c r="O21" s="40">
        <f t="shared" si="5"/>
        <v>53.3333333333333</v>
      </c>
      <c r="P21" s="54">
        <v>14.66</v>
      </c>
      <c r="Q21" s="58" t="s">
        <v>86</v>
      </c>
      <c r="R21" s="55">
        <f t="shared" si="1"/>
        <v>51.733</v>
      </c>
      <c r="S21" s="48">
        <f t="shared" si="6"/>
        <v>5</v>
      </c>
      <c r="T21" s="48">
        <f t="shared" si="7"/>
        <v>5</v>
      </c>
    </row>
    <row r="22" s="1" customFormat="1" ht="83" customHeight="1" spans="1:20">
      <c r="A22" s="31">
        <v>18</v>
      </c>
      <c r="B22" s="32" t="s">
        <v>87</v>
      </c>
      <c r="C22" s="32">
        <v>2250300145</v>
      </c>
      <c r="D22" s="32" t="s">
        <v>23</v>
      </c>
      <c r="E22" s="33">
        <v>60</v>
      </c>
      <c r="F22" s="34">
        <v>8.4</v>
      </c>
      <c r="G22" s="45" t="s">
        <v>88</v>
      </c>
      <c r="H22" s="36">
        <f t="shared" ref="H22:H36" si="8">((E22+F22)/72)*100</f>
        <v>95</v>
      </c>
      <c r="I22" s="50">
        <v>90.7</v>
      </c>
      <c r="J22" s="51" t="s">
        <v>89</v>
      </c>
      <c r="K22" s="51"/>
      <c r="L22" s="59"/>
      <c r="M22" s="53"/>
      <c r="N22" s="53"/>
      <c r="O22" s="60">
        <f t="shared" ref="O22:O36" si="9">0.6*I22+(0.2*K22/150+0.2*M22/33.33)*100</f>
        <v>54.42</v>
      </c>
      <c r="P22" s="54">
        <v>51.625</v>
      </c>
      <c r="Q22" s="61" t="s">
        <v>90</v>
      </c>
      <c r="R22" s="62">
        <f t="shared" si="1"/>
        <v>56.30925</v>
      </c>
      <c r="S22" s="63">
        <f t="shared" ref="S22:S36" si="10">RANK(R22,$R$22:$R$36,0)</f>
        <v>8</v>
      </c>
      <c r="T22" s="51">
        <f t="shared" ref="T22:T36" si="11">RANK(R22,$R$22:$R$36,0)</f>
        <v>8</v>
      </c>
    </row>
    <row r="23" s="1" customFormat="1" ht="83" customHeight="1" spans="1:20">
      <c r="A23" s="31">
        <v>19</v>
      </c>
      <c r="B23" s="32" t="s">
        <v>91</v>
      </c>
      <c r="C23" s="32">
        <v>2250300146</v>
      </c>
      <c r="D23" s="32" t="s">
        <v>23</v>
      </c>
      <c r="E23" s="33">
        <v>60</v>
      </c>
      <c r="F23" s="34">
        <v>12</v>
      </c>
      <c r="G23" s="45" t="s">
        <v>92</v>
      </c>
      <c r="H23" s="36">
        <f t="shared" si="8"/>
        <v>100</v>
      </c>
      <c r="I23" s="50">
        <v>90.3</v>
      </c>
      <c r="J23" s="51" t="s">
        <v>89</v>
      </c>
      <c r="K23" s="51"/>
      <c r="L23" s="59"/>
      <c r="M23" s="53">
        <v>2.5</v>
      </c>
      <c r="N23" s="35" t="s">
        <v>93</v>
      </c>
      <c r="O23" s="60">
        <f t="shared" si="9"/>
        <v>55.6801500150015</v>
      </c>
      <c r="P23" s="54">
        <v>21.925</v>
      </c>
      <c r="Q23" s="61" t="s">
        <v>94</v>
      </c>
      <c r="R23" s="62">
        <f t="shared" si="1"/>
        <v>56.2083850135013</v>
      </c>
      <c r="S23" s="63">
        <f t="shared" si="10"/>
        <v>9</v>
      </c>
      <c r="T23" s="51">
        <f t="shared" si="11"/>
        <v>9</v>
      </c>
    </row>
    <row r="24" s="1" customFormat="1" ht="83" customHeight="1" spans="1:20">
      <c r="A24" s="31">
        <v>20</v>
      </c>
      <c r="B24" s="32" t="s">
        <v>95</v>
      </c>
      <c r="C24" s="32">
        <v>2250300147</v>
      </c>
      <c r="D24" s="32" t="s">
        <v>23</v>
      </c>
      <c r="E24" s="33">
        <v>60</v>
      </c>
      <c r="F24" s="34">
        <v>2</v>
      </c>
      <c r="G24" s="45" t="s">
        <v>52</v>
      </c>
      <c r="H24" s="36">
        <f t="shared" si="8"/>
        <v>86.1111111111111</v>
      </c>
      <c r="I24" s="50">
        <v>88.7</v>
      </c>
      <c r="J24" s="51" t="s">
        <v>89</v>
      </c>
      <c r="K24" s="51"/>
      <c r="L24" s="59"/>
      <c r="M24" s="53"/>
      <c r="N24" s="53"/>
      <c r="O24" s="60">
        <f t="shared" si="9"/>
        <v>53.22</v>
      </c>
      <c r="P24" s="54"/>
      <c r="Q24" s="58"/>
      <c r="R24" s="62">
        <f t="shared" si="1"/>
        <v>52.2035555555556</v>
      </c>
      <c r="S24" s="63">
        <f t="shared" si="10"/>
        <v>12</v>
      </c>
      <c r="T24" s="51">
        <f t="shared" si="11"/>
        <v>12</v>
      </c>
    </row>
    <row r="25" s="1" customFormat="1" ht="83" customHeight="1" spans="1:20">
      <c r="A25" s="31">
        <v>21</v>
      </c>
      <c r="B25" s="32" t="s">
        <v>96</v>
      </c>
      <c r="C25" s="32">
        <v>2250300148</v>
      </c>
      <c r="D25" s="32" t="s">
        <v>23</v>
      </c>
      <c r="E25" s="33">
        <v>60</v>
      </c>
      <c r="F25" s="34">
        <v>-10</v>
      </c>
      <c r="G25" s="45" t="s">
        <v>97</v>
      </c>
      <c r="H25" s="36">
        <f t="shared" si="8"/>
        <v>69.4444444444444</v>
      </c>
      <c r="I25" s="50">
        <v>90.1</v>
      </c>
      <c r="J25" s="51" t="s">
        <v>89</v>
      </c>
      <c r="K25" s="51">
        <v>10</v>
      </c>
      <c r="L25" s="59" t="s">
        <v>98</v>
      </c>
      <c r="M25" s="53">
        <v>16.7</v>
      </c>
      <c r="N25" s="53" t="s">
        <v>99</v>
      </c>
      <c r="O25" s="60">
        <f t="shared" si="9"/>
        <v>65.4143354335434</v>
      </c>
      <c r="P25" s="54">
        <v>12.8</v>
      </c>
      <c r="Q25" s="47" t="s">
        <v>70</v>
      </c>
      <c r="R25" s="62">
        <f t="shared" si="1"/>
        <v>62.9851241124112</v>
      </c>
      <c r="S25" s="63">
        <f t="shared" si="10"/>
        <v>4</v>
      </c>
      <c r="T25" s="51">
        <f t="shared" si="11"/>
        <v>4</v>
      </c>
    </row>
    <row r="26" s="1" customFormat="1" ht="83" customHeight="1" spans="1:20">
      <c r="A26" s="31">
        <v>22</v>
      </c>
      <c r="B26" s="32" t="s">
        <v>100</v>
      </c>
      <c r="C26" s="32">
        <v>2250300149</v>
      </c>
      <c r="D26" s="32" t="s">
        <v>23</v>
      </c>
      <c r="E26" s="33">
        <v>60</v>
      </c>
      <c r="F26" s="34">
        <v>-11</v>
      </c>
      <c r="G26" s="45" t="s">
        <v>101</v>
      </c>
      <c r="H26" s="36">
        <f t="shared" si="8"/>
        <v>68.0555555555556</v>
      </c>
      <c r="I26" s="50">
        <v>90.1</v>
      </c>
      <c r="J26" s="51" t="s">
        <v>89</v>
      </c>
      <c r="K26" s="51">
        <v>10</v>
      </c>
      <c r="L26" s="59" t="s">
        <v>98</v>
      </c>
      <c r="M26" s="53">
        <v>12.5</v>
      </c>
      <c r="N26" s="46" t="s">
        <v>102</v>
      </c>
      <c r="O26" s="60">
        <f t="shared" si="9"/>
        <v>62.8940834083408</v>
      </c>
      <c r="P26" s="54">
        <v>12.8</v>
      </c>
      <c r="Q26" s="47" t="s">
        <v>70</v>
      </c>
      <c r="R26" s="62">
        <f t="shared" si="1"/>
        <v>60.6474528452845</v>
      </c>
      <c r="S26" s="63">
        <f t="shared" si="10"/>
        <v>5</v>
      </c>
      <c r="T26" s="51">
        <f t="shared" si="11"/>
        <v>5</v>
      </c>
    </row>
    <row r="27" s="1" customFormat="1" ht="83" customHeight="1" spans="1:20">
      <c r="A27" s="31">
        <v>23</v>
      </c>
      <c r="B27" s="32" t="s">
        <v>103</v>
      </c>
      <c r="C27" s="32">
        <v>2250300150</v>
      </c>
      <c r="D27" s="32" t="s">
        <v>23</v>
      </c>
      <c r="E27" s="33">
        <v>60</v>
      </c>
      <c r="F27" s="34">
        <v>-7</v>
      </c>
      <c r="G27" s="45" t="s">
        <v>104</v>
      </c>
      <c r="H27" s="36">
        <f t="shared" si="8"/>
        <v>73.6111111111111</v>
      </c>
      <c r="I27" s="50">
        <v>87.6</v>
      </c>
      <c r="J27" s="51" t="s">
        <v>89</v>
      </c>
      <c r="K27" s="51"/>
      <c r="L27" s="59"/>
      <c r="M27" s="53"/>
      <c r="N27" s="53"/>
      <c r="O27" s="60">
        <f t="shared" si="9"/>
        <v>52.56</v>
      </c>
      <c r="P27" s="54">
        <v>5</v>
      </c>
      <c r="Q27" s="58" t="s">
        <v>105</v>
      </c>
      <c r="R27" s="62">
        <f t="shared" si="1"/>
        <v>51.2345555555556</v>
      </c>
      <c r="S27" s="63">
        <f t="shared" si="10"/>
        <v>14</v>
      </c>
      <c r="T27" s="51">
        <f t="shared" si="11"/>
        <v>14</v>
      </c>
    </row>
    <row r="28" s="1" customFormat="1" ht="83" customHeight="1" spans="1:20">
      <c r="A28" s="31">
        <v>24</v>
      </c>
      <c r="B28" s="32" t="s">
        <v>106</v>
      </c>
      <c r="C28" s="32">
        <v>2250300151</v>
      </c>
      <c r="D28" s="32" t="s">
        <v>23</v>
      </c>
      <c r="E28" s="33">
        <v>60</v>
      </c>
      <c r="F28" s="34">
        <v>-16</v>
      </c>
      <c r="G28" s="45" t="s">
        <v>107</v>
      </c>
      <c r="H28" s="36">
        <f t="shared" si="8"/>
        <v>61.1111111111111</v>
      </c>
      <c r="I28" s="50">
        <v>88.3</v>
      </c>
      <c r="J28" s="51" t="s">
        <v>89</v>
      </c>
      <c r="K28" s="51"/>
      <c r="L28" s="59"/>
      <c r="M28" s="53"/>
      <c r="N28" s="53"/>
      <c r="O28" s="60">
        <f t="shared" si="9"/>
        <v>52.98</v>
      </c>
      <c r="P28" s="54"/>
      <c r="Q28" s="58"/>
      <c r="R28" s="62">
        <f t="shared" si="1"/>
        <v>50.7375555555556</v>
      </c>
      <c r="S28" s="63">
        <f t="shared" si="10"/>
        <v>15</v>
      </c>
      <c r="T28" s="51">
        <f t="shared" si="11"/>
        <v>15</v>
      </c>
    </row>
    <row r="29" s="1" customFormat="1" ht="83" customHeight="1" spans="1:20">
      <c r="A29" s="31">
        <v>25</v>
      </c>
      <c r="B29" s="32" t="s">
        <v>108</v>
      </c>
      <c r="C29" s="32">
        <v>2250300152</v>
      </c>
      <c r="D29" s="32" t="s">
        <v>23</v>
      </c>
      <c r="E29" s="33">
        <v>60</v>
      </c>
      <c r="F29" s="34">
        <v>0</v>
      </c>
      <c r="G29" s="45" t="s">
        <v>109</v>
      </c>
      <c r="H29" s="36">
        <f t="shared" si="8"/>
        <v>83.3333333333333</v>
      </c>
      <c r="I29" s="50">
        <v>87.7</v>
      </c>
      <c r="J29" s="51" t="s">
        <v>89</v>
      </c>
      <c r="K29" s="51">
        <v>125</v>
      </c>
      <c r="L29" s="64" t="s">
        <v>110</v>
      </c>
      <c r="M29" s="53">
        <v>33.33</v>
      </c>
      <c r="N29" s="52" t="s">
        <v>111</v>
      </c>
      <c r="O29" s="60">
        <f t="shared" si="9"/>
        <v>89.2866666666667</v>
      </c>
      <c r="P29" s="54">
        <v>5</v>
      </c>
      <c r="Q29" s="58" t="s">
        <v>105</v>
      </c>
      <c r="R29" s="62">
        <f t="shared" si="1"/>
        <v>84.7746666666667</v>
      </c>
      <c r="S29" s="63">
        <f t="shared" si="10"/>
        <v>1</v>
      </c>
      <c r="T29" s="51">
        <f t="shared" si="11"/>
        <v>1</v>
      </c>
    </row>
    <row r="30" s="1" customFormat="1" ht="83" customHeight="1" spans="1:20">
      <c r="A30" s="31">
        <v>26</v>
      </c>
      <c r="B30" s="32" t="s">
        <v>112</v>
      </c>
      <c r="C30" s="32">
        <v>2250300153</v>
      </c>
      <c r="D30" s="32" t="s">
        <v>23</v>
      </c>
      <c r="E30" s="33">
        <v>60</v>
      </c>
      <c r="F30" s="34">
        <v>-10</v>
      </c>
      <c r="G30" s="45" t="s">
        <v>97</v>
      </c>
      <c r="H30" s="36">
        <f t="shared" si="8"/>
        <v>69.4444444444444</v>
      </c>
      <c r="I30" s="50">
        <v>87.4</v>
      </c>
      <c r="J30" s="51" t="s">
        <v>89</v>
      </c>
      <c r="K30" s="51">
        <v>75</v>
      </c>
      <c r="L30" s="64" t="s">
        <v>113</v>
      </c>
      <c r="M30" s="53"/>
      <c r="N30" s="53"/>
      <c r="O30" s="60">
        <f t="shared" si="9"/>
        <v>62.44</v>
      </c>
      <c r="P30" s="54">
        <v>14.66</v>
      </c>
      <c r="Q30" s="57" t="s">
        <v>86</v>
      </c>
      <c r="R30" s="62">
        <f t="shared" si="1"/>
        <v>60.4012222222222</v>
      </c>
      <c r="S30" s="63">
        <f t="shared" si="10"/>
        <v>6</v>
      </c>
      <c r="T30" s="51">
        <f t="shared" si="11"/>
        <v>6</v>
      </c>
    </row>
    <row r="31" s="1" customFormat="1" ht="83" customHeight="1" spans="1:20">
      <c r="A31" s="31">
        <v>27</v>
      </c>
      <c r="B31" s="32" t="s">
        <v>114</v>
      </c>
      <c r="C31" s="32">
        <v>2250300154</v>
      </c>
      <c r="D31" s="32" t="s">
        <v>23</v>
      </c>
      <c r="E31" s="33">
        <v>60</v>
      </c>
      <c r="F31" s="34">
        <v>-14</v>
      </c>
      <c r="G31" s="45" t="s">
        <v>115</v>
      </c>
      <c r="H31" s="36">
        <f t="shared" si="8"/>
        <v>63.8888888888889</v>
      </c>
      <c r="I31" s="50">
        <v>88.7</v>
      </c>
      <c r="J31" s="51" t="s">
        <v>89</v>
      </c>
      <c r="K31" s="51"/>
      <c r="L31" s="59"/>
      <c r="M31" s="53"/>
      <c r="N31" s="53"/>
      <c r="O31" s="60">
        <f t="shared" si="9"/>
        <v>53.22</v>
      </c>
      <c r="P31" s="54">
        <v>15</v>
      </c>
      <c r="Q31" s="58" t="s">
        <v>116</v>
      </c>
      <c r="R31" s="62">
        <f t="shared" si="1"/>
        <v>51.8424444444444</v>
      </c>
      <c r="S31" s="63">
        <f t="shared" si="10"/>
        <v>13</v>
      </c>
      <c r="T31" s="51">
        <f t="shared" si="11"/>
        <v>13</v>
      </c>
    </row>
    <row r="32" s="1" customFormat="1" ht="83" customHeight="1" spans="1:20">
      <c r="A32" s="31">
        <v>28</v>
      </c>
      <c r="B32" s="32" t="s">
        <v>117</v>
      </c>
      <c r="C32" s="32">
        <v>2250300155</v>
      </c>
      <c r="D32" s="32" t="s">
        <v>23</v>
      </c>
      <c r="E32" s="33">
        <v>60</v>
      </c>
      <c r="F32" s="34">
        <v>4</v>
      </c>
      <c r="G32" s="45" t="s">
        <v>33</v>
      </c>
      <c r="H32" s="36">
        <f t="shared" si="8"/>
        <v>88.8888888888889</v>
      </c>
      <c r="I32" s="50">
        <v>91.9</v>
      </c>
      <c r="J32" s="51" t="s">
        <v>89</v>
      </c>
      <c r="K32" s="65">
        <v>75</v>
      </c>
      <c r="L32" s="64" t="s">
        <v>118</v>
      </c>
      <c r="M32" s="53"/>
      <c r="N32" s="53"/>
      <c r="O32" s="60">
        <f t="shared" si="9"/>
        <v>65.14</v>
      </c>
      <c r="P32" s="54">
        <v>5</v>
      </c>
      <c r="Q32" s="57" t="s">
        <v>105</v>
      </c>
      <c r="R32" s="62">
        <f t="shared" si="1"/>
        <v>63.3204444444444</v>
      </c>
      <c r="S32" s="63">
        <f t="shared" si="10"/>
        <v>3</v>
      </c>
      <c r="T32" s="51">
        <f t="shared" si="11"/>
        <v>3</v>
      </c>
    </row>
    <row r="33" s="1" customFormat="1" ht="83" customHeight="1" spans="1:20">
      <c r="A33" s="31">
        <v>29</v>
      </c>
      <c r="B33" s="32" t="s">
        <v>119</v>
      </c>
      <c r="C33" s="32">
        <v>2250300156</v>
      </c>
      <c r="D33" s="32" t="s">
        <v>23</v>
      </c>
      <c r="E33" s="33">
        <v>60</v>
      </c>
      <c r="F33" s="34">
        <v>10</v>
      </c>
      <c r="G33" s="45" t="s">
        <v>120</v>
      </c>
      <c r="H33" s="36">
        <f t="shared" si="8"/>
        <v>97.2222222222222</v>
      </c>
      <c r="I33" s="50">
        <v>91.3</v>
      </c>
      <c r="J33" s="51" t="s">
        <v>89</v>
      </c>
      <c r="K33" s="51"/>
      <c r="L33" s="59"/>
      <c r="M33" s="53"/>
      <c r="N33" s="53"/>
      <c r="O33" s="60">
        <f t="shared" si="9"/>
        <v>54.78</v>
      </c>
      <c r="P33" s="54">
        <v>65.335</v>
      </c>
      <c r="Q33" s="47" t="s">
        <v>121</v>
      </c>
      <c r="R33" s="62">
        <f t="shared" si="1"/>
        <v>57.4298611111111</v>
      </c>
      <c r="S33" s="63">
        <f t="shared" si="10"/>
        <v>7</v>
      </c>
      <c r="T33" s="51">
        <f t="shared" si="11"/>
        <v>7</v>
      </c>
    </row>
    <row r="34" s="1" customFormat="1" ht="83" customHeight="1" spans="1:20">
      <c r="A34" s="31">
        <v>30</v>
      </c>
      <c r="B34" s="32" t="s">
        <v>122</v>
      </c>
      <c r="C34" s="32">
        <v>2250300157</v>
      </c>
      <c r="D34" s="32" t="s">
        <v>23</v>
      </c>
      <c r="E34" s="33">
        <v>60</v>
      </c>
      <c r="F34" s="34">
        <v>-7</v>
      </c>
      <c r="G34" s="45" t="s">
        <v>123</v>
      </c>
      <c r="H34" s="36">
        <f t="shared" si="8"/>
        <v>73.6111111111111</v>
      </c>
      <c r="I34" s="50">
        <v>90.6</v>
      </c>
      <c r="J34" s="51" t="s">
        <v>89</v>
      </c>
      <c r="K34" s="51"/>
      <c r="L34" s="59"/>
      <c r="M34" s="53"/>
      <c r="N34" s="53"/>
      <c r="O34" s="60">
        <f t="shared" si="9"/>
        <v>54.36</v>
      </c>
      <c r="P34" s="54">
        <v>5</v>
      </c>
      <c r="Q34" s="58" t="s">
        <v>105</v>
      </c>
      <c r="R34" s="62">
        <f t="shared" si="1"/>
        <v>52.8545555555555</v>
      </c>
      <c r="S34" s="63">
        <f t="shared" si="10"/>
        <v>11</v>
      </c>
      <c r="T34" s="51">
        <f t="shared" si="11"/>
        <v>11</v>
      </c>
    </row>
    <row r="35" s="1" customFormat="1" ht="83" customHeight="1" spans="1:20">
      <c r="A35" s="31">
        <v>31</v>
      </c>
      <c r="B35" s="32" t="s">
        <v>124</v>
      </c>
      <c r="C35" s="32">
        <v>2250300158</v>
      </c>
      <c r="D35" s="32" t="s">
        <v>23</v>
      </c>
      <c r="E35" s="33">
        <v>60</v>
      </c>
      <c r="F35" s="34">
        <v>-10</v>
      </c>
      <c r="G35" s="45" t="s">
        <v>97</v>
      </c>
      <c r="H35" s="36">
        <f t="shared" si="8"/>
        <v>69.4444444444444</v>
      </c>
      <c r="I35" s="50">
        <v>90.8</v>
      </c>
      <c r="J35" s="51" t="s">
        <v>89</v>
      </c>
      <c r="K35" s="51"/>
      <c r="L35" s="59"/>
      <c r="M35" s="53"/>
      <c r="N35" s="53"/>
      <c r="O35" s="60">
        <f t="shared" si="9"/>
        <v>54.48</v>
      </c>
      <c r="P35" s="54">
        <v>7.5</v>
      </c>
      <c r="Q35" s="57" t="s">
        <v>125</v>
      </c>
      <c r="R35" s="62">
        <f t="shared" si="1"/>
        <v>52.8792222222222</v>
      </c>
      <c r="S35" s="63">
        <f t="shared" si="10"/>
        <v>10</v>
      </c>
      <c r="T35" s="51">
        <f t="shared" si="11"/>
        <v>10</v>
      </c>
    </row>
    <row r="36" s="1" customFormat="1" ht="83" customHeight="1" spans="1:20">
      <c r="A36" s="31">
        <v>32</v>
      </c>
      <c r="B36" s="32" t="s">
        <v>126</v>
      </c>
      <c r="C36" s="32">
        <v>2250300159</v>
      </c>
      <c r="D36" s="32" t="s">
        <v>23</v>
      </c>
      <c r="E36" s="33">
        <v>60</v>
      </c>
      <c r="F36" s="34">
        <v>-15</v>
      </c>
      <c r="G36" s="45" t="s">
        <v>127</v>
      </c>
      <c r="H36" s="36">
        <f t="shared" si="8"/>
        <v>62.5</v>
      </c>
      <c r="I36" s="50">
        <v>90.3</v>
      </c>
      <c r="J36" s="51" t="s">
        <v>89</v>
      </c>
      <c r="K36" s="51">
        <v>150</v>
      </c>
      <c r="L36" s="64" t="s">
        <v>128</v>
      </c>
      <c r="M36" s="53"/>
      <c r="N36" s="53"/>
      <c r="O36" s="60">
        <f t="shared" si="9"/>
        <v>74.18</v>
      </c>
      <c r="P36" s="54">
        <v>17.8</v>
      </c>
      <c r="Q36" s="47" t="s">
        <v>129</v>
      </c>
      <c r="R36" s="62">
        <f t="shared" si="1"/>
        <v>70.777</v>
      </c>
      <c r="S36" s="63">
        <f t="shared" si="10"/>
        <v>2</v>
      </c>
      <c r="T36" s="51">
        <f t="shared" si="11"/>
        <v>2</v>
      </c>
    </row>
  </sheetData>
  <mergeCells count="12">
    <mergeCell ref="A1:C1"/>
    <mergeCell ref="A2:T2"/>
    <mergeCell ref="E3:H3"/>
    <mergeCell ref="I3:O3"/>
    <mergeCell ref="P3:Q3"/>
    <mergeCell ref="A3:A4"/>
    <mergeCell ref="B3:B4"/>
    <mergeCell ref="C3:C4"/>
    <mergeCell ref="D3:D4"/>
    <mergeCell ref="R3:R4"/>
    <mergeCell ref="S3:S4"/>
    <mergeCell ref="T3:T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王倩</cp:lastModifiedBy>
  <dcterms:created xsi:type="dcterms:W3CDTF">2026-10-09T17:20:00Z</dcterms:created>
  <dcterms:modified xsi:type="dcterms:W3CDTF">2026-10-12T08:00:04Z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1B39A12CE89343CF8E0AB618A4662EA6_12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